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comments7.xml" ContentType="application/vnd.openxmlformats-officedocument.spreadsheetml.comments+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_rels/sheet4.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13.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5.xml.rels" ContentType="application/vnd.openxmlformats-package.relationships+xml"/>
  <Override PartName="/xl/worksheets/_rels/sheet1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drawing9.xml" ContentType="application/vnd.openxmlformats-officedocument.drawing+xml"/>
  <Override PartName="/xl/drawings/drawing8.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xl/drawings/drawing1.xml" ContentType="application/vnd.openxmlformats-officedocument.drawing+xml"/>
  <Override PartName="/xl/drawings/drawing7.xml" ContentType="application/vnd.openxmlformats-officedocument.drawing+xml"/>
  <Override PartName="/xl/drawings/drawing1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_rels/drawing1.xml.rels" ContentType="application/vnd.openxmlformats-package.relationships+xml"/>
  <Override PartName="/xl/drawings/vmlDrawing2.vml" ContentType="application/vnd.openxmlformats-officedocument.vmlDrawing"/>
  <Override PartName="/xl/drawings/drawing3.xml" ContentType="application/vnd.openxmlformats-officedocument.drawing+xml"/>
  <Override PartName="/xl/drawings/vmlDrawing3.vml" ContentType="application/vnd.openxmlformats-officedocument.vmlDrawing"/>
  <Override PartName="/xl/drawings/drawing4.xml" ContentType="application/vnd.openxmlformats-officedocument.drawing+xml"/>
  <Override PartName="/xl/drawings/vmlDrawing4.vml" ContentType="application/vnd.openxmlformats-officedocument.vmlDrawing"/>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_rels/workbook.xml.rels" ContentType="application/vnd.openxmlformats-package.relationships+xml"/>
  <Override PartName="/xl/comments4.xml" ContentType="application/vnd.openxmlformats-officedocument.spreadsheetml.comments+xml"/>
  <Override PartName="/xl/comments11.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ashboard" sheetId="1" state="visible" r:id="rId3"/>
    <sheet name="READ ME" sheetId="2" state="visible" r:id="rId4"/>
    <sheet name="Score Legend" sheetId="3" state="visible" r:id="rId5"/>
    <sheet name="Brands" sheetId="4" state="visible" r:id="rId6"/>
    <sheet name="Vendors &amp; Partners" sheetId="5" state="visible" r:id="rId7"/>
    <sheet name="Locations" sheetId="6" state="visible" r:id="rId8"/>
    <sheet name="Jet Fuel Airports" sheetId="7" state="visible" r:id="rId9"/>
    <sheet name="Map &amp; Listing Audit" sheetId="8" state="visible" r:id="rId10"/>
    <sheet name="Competitors" sheetId="9" state="visible" r:id="rId11"/>
    <sheet name="Partnership Opportunities" sheetId="10" state="visible" r:id="rId12"/>
    <sheet name="Event Pop-Ups" sheetId="11" state="visible" r:id="rId13"/>
    <sheet name="App Status" sheetId="12" state="visible" r:id="rId14"/>
    <sheet name="Opportunities" sheetId="13" state="visible" r:id="rId15"/>
    <sheet name="Calc" sheetId="14" state="hidden" r:id="rId16"/>
  </sheets>
  <definedNames>
    <definedName function="false" hidden="true" localSheetId="11" name="_xlnm._FilterDatabase" vbProcedure="false">'App Status'!$A$1:$D$8</definedName>
    <definedName function="false" hidden="true" localSheetId="3" name="_xlnm._FilterDatabase" vbProcedure="false">Brands!$A$1:$N$192</definedName>
    <definedName function="false" hidden="true" localSheetId="8" name="_xlnm._FilterDatabase" vbProcedure="false">Competitors!$A$1:$F$115</definedName>
    <definedName function="false" hidden="true" localSheetId="10" name="_xlnm._FilterDatabase" vbProcedure="false">'Event Pop-Ups'!$A$1:$I$26</definedName>
    <definedName function="false" hidden="true" localSheetId="6" name="_xlnm._FilterDatabase" vbProcedure="false">'Jet Fuel Airports'!$A$1:$P$2443</definedName>
    <definedName function="false" hidden="true" localSheetId="5" name="_xlnm._FilterDatabase" vbProcedure="false">Locations!$A$1:$G$112</definedName>
    <definedName function="false" hidden="true" localSheetId="7" name="_xlnm._FilterDatabase" vbProcedure="false">'Map &amp; Listing Audit'!$A$1:$E$9</definedName>
    <definedName function="false" hidden="true" localSheetId="12" name="_xlnm._FilterDatabase" vbProcedure="false">Opportunities!$A$1:$D$11</definedName>
    <definedName function="false" hidden="true" localSheetId="9" name="_xlnm._FilterDatabase" vbProcedure="false">'Partnership Opportunities'!$A$1:$G$38</definedName>
    <definedName function="false" hidden="true" localSheetId="4" name="_xlnm._FilterDatabase" vbProcedure="false">'Vendors &amp; Partners'!$A$1:$E$17</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B6" authorId="0">
      <text>
        <r>
          <rPr>
            <sz val="10"/>
            <rFont val="Arial"/>
            <family val="2"/>
          </rPr>
          <t xml:space="preserve">Brand rows identified on Privato's own web properties (one, Omega, rests on homepage imagery and is marked verify): statuses ON WEBSITE, ON LIQUOR STORE, and IN SITE CATALOG on the Brands sheet.</t>
        </r>
      </text>
    </comment>
    <comment ref="B19" authorId="0">
      <text>
        <r>
          <rPr>
            <sz val="10"/>
            <rFont val="Arial"/>
            <family val="2"/>
          </rPr>
          <t xml:space="preserve">1,112 SKUs can be bought online (site catalog 1,068 + liquor store 44) out of 9,696 claimed on their homepage. 1,112 / 9,696 = 11%.</t>
        </r>
      </text>
    </comment>
    <comment ref="D6" authorId="0">
      <text>
        <r>
          <rPr>
            <sz val="10"/>
            <rFont val="Arial"/>
            <family val="2"/>
          </rPr>
          <t xml:space="preserve">Brands named only in trade press, not visible on their own storefronts.</t>
        </r>
      </text>
    </comment>
    <comment ref="F6" authorId="0">
      <text>
        <r>
          <rPr>
            <sz val="10"/>
            <rFont val="Arial"/>
            <family val="2"/>
          </rPr>
          <t xml:space="preserve">Groups of brands they plausibly carry but do not publish, graded high / medium / low on the Brands sheet.</t>
        </r>
      </text>
    </comment>
    <comment ref="F19" authorId="0">
      <text>
        <r>
          <rPr>
            <sz val="10"/>
            <rFont val="Arial"/>
            <family val="2"/>
          </rPr>
          <t xml:space="preserve">108 publicly documented retail points (the Locations sheet; its 111 rows include HQ and warehouse entries) - the audit found none with a claimed, verified map listing, so every one is available to claim. Verified means a Privato-named listing the brand controls.</t>
        </r>
      </text>
    </comment>
    <comment ref="H6" authorId="0">
      <text>
        <r>
          <rPr>
            <sz val="10"/>
            <rFont val="Arial"/>
            <family val="2"/>
          </rPr>
          <t xml:space="preserve">Carried brands with Competitor Saturation of 15 or less - meaning almost none of the tracked competitor set for their category sells them (researched 2026-08-27). These are the genuinely scarce names the retail brand gets built on. Potential-add rows are not counted.</t>
        </r>
      </text>
    </comment>
    <comment ref="J6" authorId="0">
      <text>
        <r>
          <rPr>
            <sz val="10"/>
            <rFont val="Arial"/>
            <family val="2"/>
          </rPr>
          <t xml:space="preserve">31 markets on their locations page plus Panama City, Burbank, and Pinehurst from trade press. Full list on the Locations sheet.</t>
        </r>
      </text>
    </comment>
    <comment ref="J19" authorId="0">
      <text>
        <r>
          <rPr>
            <sz val="10"/>
            <rFont val="Arial"/>
            <family val="2"/>
          </rPr>
          <t xml:space="preserve">Eight FBO brands checked: Signature, Atlantic, Million Air, Jet Aviation, Sheltair, Meridian, Clay Lacy, Southern Sky. None features Privato yet — amenity-page mentions are a ready co-marketing opening.</t>
        </r>
      </text>
    </comment>
    <comment ref="L6" authorId="0">
      <text>
        <r>
          <rPr>
            <sz val="10"/>
            <rFont val="Arial"/>
            <family val="2"/>
          </rPr>
          <t xml:space="preserve">Google Business Profiles live today: zero — every listing is open to claim, the fastest visibility win on the board.</t>
        </r>
      </text>
    </comment>
  </commentList>
</comments>
</file>

<file path=xl/comments11.xml><?xml version="1.0" encoding="utf-8"?>
<comments xmlns="http://schemas.openxmlformats.org/spreadsheetml/2006/main" xmlns:xdr="http://schemas.openxmlformats.org/drawingml/2006/spreadsheetDrawing">
  <authors>
    <author>Unknown Author</author>
  </authors>
  <commentList>
    <comment ref="D1" authorId="0">
      <text>
        <r>
          <rPr>
            <sz val="10"/>
            <rFont val="Arial"/>
            <family val="2"/>
          </rPr>
          <t xml:space="preserve">Jet counts are documented figures with the source named in the last column; where an event publishes no count, the row says so and the surge evidence is described instead - treat those as needing additional confirmation.</t>
        </r>
      </text>
    </comment>
    <comment ref="H1" authorId="0">
      <text>
        <r>
          <rPr>
            <sz val="10"/>
            <rFont val="Arial"/>
            <family val="2"/>
          </rPr>
          <t xml:space="preserve">TOP - IN NETWORK: the event's surge airports are already Privato markets and the event has a documented jet surge plus a gifting or pop-up precedent - activate first. TOP - NEW MARKET: the two biggest jet events in the country (Masters 2,000+ jets, Derby 1,400+ flights) - worth entering a new market for. HIGH: strong fit, one element lighter. MEDIUM: real but second-wave, seasonal, or on a long lead. Every event here is a pop-up location candidate, not a sponsorship for its own sake.</t>
        </r>
      </text>
    </comment>
  </commentList>
</comments>
</file>

<file path=xl/comments4.xml><?xml version="1.0" encoding="utf-8"?>
<comments xmlns="http://schemas.openxmlformats.org/spreadsheetml/2006/main" xmlns:xdr="http://schemas.openxmlformats.org/drawingml/2006/spreadsheetDrawing">
  <authors>
    <author>Unknown Author</author>
  </authors>
  <commentList>
    <comment ref="D1" authorId="0">
      <text>
        <r>
          <rPr>
            <sz val="10"/>
            <rFont val="Arial"/>
            <family val="2"/>
          </rPr>
          <t xml:space="preserve">PRESTIGE, 0-100 (estimate). How much weight the name carries with a wealthy customer. 100 = ultra-luxury: Breitling, Cartier, Dom Perignon. 60 = strong premium name: Ray-Ban, Swarovski, Movado. 20 = everyday brand: Casio, Jelly Belly. ULXI estimate for ranking - type over it with the client's own read and everything recalculates.</t>
        </r>
      </text>
    </comment>
    <comment ref="E1" authorId="0">
      <text>
        <r>
          <rPr>
            <sz val="10"/>
            <rFont val="Arial"/>
            <family val="2"/>
          </rPr>
          <t xml:space="preserve">VENDOR-AGREEMENT VALUE, 0-100 (estimate). How hard this brand's vendor agreement is to GET - and so how valuable it is to already HOLD. 100 = selective authorized-dealer programs: Breitling, Omega, Cohiba. 40 and below = open distribution anyone can buy into: Tito's, Casio. The rule: prestige makes agreements harder to get, so an agreement in hand is an asset a competitor cannot quickly copy.</t>
        </r>
      </text>
    </comment>
    <comment ref="F1" authorId="0">
      <text>
        <r>
          <rPr>
            <sz val="10"/>
            <rFont val="Arial"/>
            <family val="2"/>
          </rPr>
          <t xml:space="preserve">COMPETITOR SATURATION, 0-100 (researched). The share of the tracked competitor set for this brand's CATEGORY found selling it - watches 12 tracked, sunglasses 8, beauty and fragrance 10, spirits and wine 14, cigars 8, toys and gifts 6, accessories 8, drawn from the 114-competitor catalog on the Competitors sheet. 0 = nobody else sells it; 100 = the whole tracked set does. Every brand has a number - no blanks. Counts are floors, researched 2026-08-27; hover a cell for the basis.</t>
        </r>
      </text>
    </comment>
    <comment ref="F2" authorId="0">
      <text>
        <r>
          <rPr>
            <sz val="10"/>
            <rFont val="Arial"/>
            <family val="2"/>
          </rPr>
          <t xml:space="preserve">Score 33: the share of the tracked competitor set for this category found selling the brand (sets: watches 12, sunglasses 8, beauty 10, spirits and wine 14, cigars 8, toys and gifts 6, accessories 8). Floor count, researched 2026-08-27.</t>
        </r>
      </text>
    </comment>
    <comment ref="F3" authorId="0">
      <text>
        <r>
          <rPr>
            <sz val="10"/>
            <rFont val="Arial"/>
            <family val="2"/>
          </rPr>
          <t xml:space="preserve">Score 58: the share of the tracked competitor set for this category found selling the brand (sets: watches 12, sunglasses 8, beauty 10, spirits and wine 14, cigars 8, toys and gifts 6, accessories 8). Floor count, researched 2026-08-27. Duty-free channel sellers include: Avolta, Heinemann.</t>
        </r>
      </text>
    </comment>
    <comment ref="F4" authorId="0">
      <text>
        <r>
          <rPr>
            <sz val="10"/>
            <rFont val="Arial"/>
            <family val="2"/>
          </rPr>
          <t xml:space="preserve">Score 58: the share of the tracked competitor set for this category found selling the brand (sets: watches 12, sunglasses 8, beauty 10, spirits and wine 14, cigars 8, toys and gifts 6, accessories 8). Floor count, researched 2026-08-27. Duty-free channel sellers include: Avolta (Madrid).</t>
        </r>
      </text>
    </comment>
    <comment ref="F5" authorId="0">
      <text>
        <r>
          <rPr>
            <sz val="10"/>
            <rFont val="Arial"/>
            <family val="2"/>
          </rPr>
          <t xml:space="preserve">Score 67: the share of the tracked competitor set for this category found selling the brand (sets: watches 12, sunglasses 8, beauty 10, spirits and wine 14, cigars 8, toys and gifts 6, accessories 8). Floor count, researched 2026-08-27.</t>
        </r>
      </text>
    </comment>
    <comment ref="F6" authorId="0">
      <text>
        <r>
          <rPr>
            <sz val="10"/>
            <rFont val="Arial"/>
            <family val="2"/>
          </rPr>
          <t xml:space="preserve">Score 42: the share of the tracked competitor set for this category found selling the brand (sets: watches 12, sunglasses 8, beauty 10, spirits and wine 14, cigars 8, toys and gifts 6, accessories 8). Floor count, researched 2026-08-27.</t>
        </r>
      </text>
    </comment>
    <comment ref="F7" authorId="0">
      <text>
        <r>
          <rPr>
            <sz val="10"/>
            <rFont val="Arial"/>
            <family val="2"/>
          </rPr>
          <t xml:space="preserve">Score 58: the share of the tracked competitor set for this category found selling the brand (sets: watches 12, sunglasses 8, beauty 10, spirits and wine 14, cigars 8, toys and gifts 6, accessories 8). Floor count, researched 2026-08-27.</t>
        </r>
      </text>
    </comment>
    <comment ref="F8" authorId="0">
      <text>
        <r>
          <rPr>
            <sz val="10"/>
            <rFont val="Arial"/>
            <family val="2"/>
          </rPr>
          <t xml:space="preserve">Score 67: the share of the tracked competitor set for this category found selling the brand (sets: watches 12, sunglasses 8, beauty 10, spirits and wine 14, cigars 8, toys and gifts 6, accessories 8). Floor count, researched 2026-08-27. Duty-free channel sellers include: Avolta, Starboard.</t>
        </r>
      </text>
    </comment>
    <comment ref="F9"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10" authorId="0">
      <text>
        <r>
          <rPr>
            <sz val="10"/>
            <rFont val="Arial"/>
            <family val="2"/>
          </rPr>
          <t xml:space="preserve">Score 42: the share of the tracked competitor set for this category found selling the brand (sets: watches 12, sunglasses 8, beauty 10, spirits and wine 14, cigars 8, toys and gifts 6, accessories 8). Floor count, researched 2026-08-27.</t>
        </r>
      </text>
    </comment>
    <comment ref="F11"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t>
        </r>
      </text>
    </comment>
    <comment ref="F12" authorId="0">
      <text>
        <r>
          <rPr>
            <sz val="10"/>
            <rFont val="Arial"/>
            <family val="2"/>
          </rPr>
          <t xml:space="preserve">Score 25: the share of the tracked competitor set for this category found selling the brand (sets: watches 12, sunglasses 8, beauty 10, spirits and wine 14, cigars 8, toys and gifts 6, accessories 8). Floor count, researched 2026-08-27.</t>
        </r>
      </text>
    </comment>
    <comment ref="F13"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14" authorId="0">
      <text>
        <r>
          <rPr>
            <sz val="10"/>
            <rFont val="Arial"/>
            <family val="2"/>
          </rPr>
          <t xml:space="preserve">Score 58: the share of the tracked competitor set for this category found selling the brand (sets: watches 12, sunglasses 8, beauty 10, spirits and wine 14, cigars 8, toys and gifts 6, accessories 8). Floor count, researched 2026-08-27. Duty-free channel sellers include: Avolta.</t>
        </r>
      </text>
    </comment>
    <comment ref="F15" authorId="0">
      <text>
        <r>
          <rPr>
            <sz val="10"/>
            <rFont val="Arial"/>
            <family val="2"/>
          </rPr>
          <t xml:space="preserve">Score 83: the share of the tracked competitor set for this category found selling the brand (sets: watches 12, sunglasses 8, beauty 10, spirits and wine 14, cigars 8, toys and gifts 6, accessories 8). Floor count, researched 2026-08-27. Duty-free channel sellers include: Avolta, International Shoppes, Heinemann, Starboard.</t>
        </r>
      </text>
    </comment>
    <comment ref="F16" authorId="0">
      <text>
        <r>
          <rPr>
            <sz val="10"/>
            <rFont val="Arial"/>
            <family val="2"/>
          </rPr>
          <t xml:space="preserve">Score 83: the share of the tracked competitor set for this category found selling the brand (sets: watches 12, sunglasses 8, beauty 10, spirits and wine 14, cigars 8, toys and gifts 6, accessories 8). Floor count, researched 2026-08-27. Duty-free channel sellers include: Avolta.</t>
        </r>
      </text>
    </comment>
    <comment ref="F17" authorId="0">
      <text>
        <r>
          <rPr>
            <sz val="10"/>
            <rFont val="Arial"/>
            <family val="2"/>
          </rPr>
          <t xml:space="preserve">Score 25: the share of the tracked competitor set for this category found selling the brand (sets: watches 12, sunglasses 8, beauty 10, spirits and wine 14, cigars 8, toys and gifts 6, accessories 8). Floor count, researched 2026-08-27.</t>
        </r>
      </text>
    </comment>
    <comment ref="F18" authorId="0">
      <text>
        <r>
          <rPr>
            <sz val="10"/>
            <rFont val="Arial"/>
            <family val="2"/>
          </rPr>
          <t xml:space="preserve">Score 58: the share of the tracked competitor set for this category found selling the brand (sets: watches 12, sunglasses 8, beauty 10, spirits and wine 14, cigars 8, toys and gifts 6, accessories 8). Floor count, researched 2026-08-27.</t>
        </r>
      </text>
    </comment>
    <comment ref="F19" authorId="0">
      <text>
        <r>
          <rPr>
            <sz val="10"/>
            <rFont val="Arial"/>
            <family val="2"/>
          </rPr>
          <t xml:space="preserve">Score 33: the share of the tracked competitor set for this category found selling the brand (sets: watches 12, sunglasses 8, beauty 10, spirits and wine 14, cigars 8, toys and gifts 6, accessories 8). Floor count, researched 2026-08-27.</t>
        </r>
      </text>
    </comment>
    <comment ref="F20" authorId="0">
      <text>
        <r>
          <rPr>
            <sz val="10"/>
            <rFont val="Arial"/>
            <family val="2"/>
          </rPr>
          <t xml:space="preserve">Watches and bags widely available through department stores and outlets - the Privato sell is I-need-it-now availability, not scarcity.</t>
        </r>
      </text>
    </comment>
    <comment ref="F21" authorId="0">
      <text>
        <r>
          <rPr>
            <sz val="10"/>
            <rFont val="Arial"/>
            <family val="2"/>
          </rPr>
          <t xml:space="preserve">Score 33: the share of the tracked competitor set for this category found selling the brand (sets: watches 12, sunglasses 8, beauty 10, spirits and wine 14, cigars 8, toys and gifts 6, accessories 8). Floor count, researched 2026-08-27. Duty-free channel sellers include: Avolta, Duty Free Americas, International Shoppes.</t>
        </r>
      </text>
    </comment>
    <comment ref="F22"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23" authorId="0">
      <text>
        <r>
          <rPr>
            <sz val="10"/>
            <rFont val="Arial"/>
            <family val="2"/>
          </rPr>
          <t xml:space="preserve">Score 67: the share of the tracked competitor set for this category found selling the brand (sets: watches 12, sunglasses 8, beauty 10, spirits and wine 14, cigars 8, toys and gifts 6, accessories 8). Floor count, researched 2026-08-27. Duty-free channel sellers include: Starboard.</t>
        </r>
      </text>
    </comment>
    <comment ref="F24"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25" authorId="0">
      <text>
        <r>
          <rPr>
            <sz val="10"/>
            <rFont val="Arial"/>
            <family val="2"/>
          </rPr>
          <t xml:space="preserve">Score 63: the share of the tracked competitor set for this category found selling the brand (sets: watches 12, sunglasses 8, beauty 10, spirits and wine 14, cigars 8, toys and gifts 6, accessories 8). Floor count, researched 2026-08-27.</t>
        </r>
      </text>
    </comment>
    <comment ref="F26" authorId="0">
      <text>
        <r>
          <rPr>
            <sz val="10"/>
            <rFont val="Arial"/>
            <family val="2"/>
          </rPr>
          <t xml:space="preserve">Score 63: the share of the tracked competitor set for this category found selling the brand (sets: watches 12, sunglasses 8, beauty 10, spirits and wine 14, cigars 8, toys and gifts 6, accessories 8). Floor count, researched 2026-08-27. Duty-free channel sellers include: Avolta, Duty Free Americas.</t>
        </r>
      </text>
    </comment>
    <comment ref="F27"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 Duty-free channel sellers include: Avolta, Duty Free Americas.</t>
        </r>
      </text>
    </comment>
    <comment ref="F28"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t>
        </r>
      </text>
    </comment>
    <comment ref="F29"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30" authorId="0">
      <text>
        <r>
          <rPr>
            <sz val="10"/>
            <rFont val="Arial"/>
            <family val="2"/>
          </rPr>
          <t xml:space="preserve">Sold by every tracked competitor in the category - pure convenience-and-availability sell. Duty-free channel sellers include: Avolta, Duty Free Americas, International Shoppes, Starboard.</t>
        </r>
      </text>
    </comment>
    <comment ref="F31" authorId="0">
      <text>
        <r>
          <rPr>
            <sz val="10"/>
            <rFont val="Arial"/>
            <family val="2"/>
          </rPr>
          <t xml:space="preserve">Score 38: the share of the tracked competitor set for this category found selling the brand (sets: watches 12, sunglasses 8, beauty 10, spirits and wine 14, cigars 8, toys and gifts 6, accessories 8). Floor count, researched 2026-08-27.</t>
        </r>
      </text>
    </comment>
    <comment ref="F32" authorId="0">
      <text>
        <r>
          <rPr>
            <sz val="10"/>
            <rFont val="Arial"/>
            <family val="2"/>
          </rPr>
          <t xml:space="preserve">Score 88: the share of the tracked competitor set for this category found selling the brand (sets: watches 12, sunglasses 8, beauty 10, spirits and wine 14, cigars 8, toys and gifts 6, accessories 8). Floor count, researched 2026-08-27.</t>
        </r>
      </text>
    </comment>
    <comment ref="F33"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t>
        </r>
      </text>
    </comment>
    <comment ref="F34" authorId="0">
      <text>
        <r>
          <rPr>
            <sz val="10"/>
            <rFont val="Arial"/>
            <family val="2"/>
          </rPr>
          <t xml:space="preserve">Score 63: the share of the tracked competitor set for this category found selling the brand (sets: watches 12, sunglasses 8, beauty 10, spirits and wine 14, cigars 8, toys and gifts 6, accessories 8). Floor count, researched 2026-08-27.</t>
        </r>
      </text>
    </comment>
    <comment ref="F35" authorId="0">
      <text>
        <r>
          <rPr>
            <sz val="10"/>
            <rFont val="Arial"/>
            <family val="2"/>
          </rPr>
          <t xml:space="preserve">Amazon and brand-direct only - early distribution, high launch-partner value.</t>
        </r>
      </text>
    </comment>
    <comment ref="F36" authorId="0">
      <text>
        <r>
          <rPr>
            <sz val="10"/>
            <rFont val="Arial"/>
            <family val="2"/>
          </rPr>
          <t xml:space="preserve">Score 25: the share of the tracked competitor set for this category found selling the brand (sets: watches 12, sunglasses 8, beauty 10, spirits and wine 14, cigars 8, toys and gifts 6, accessories 8). Floor count, researched 2026-08-27.</t>
        </r>
      </text>
    </comment>
    <comment ref="F37"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38"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39"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40"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41"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 Duty-free channel sellers include: Avolta.</t>
        </r>
      </text>
    </comment>
    <comment ref="F42"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 Duty-free channel sellers include: Avolta, International Shoppes, Starboard.</t>
        </r>
      </text>
    </comment>
    <comment ref="F43"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44"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45"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 Duty-free channel sellers include: Avolta, Duty Free Americas, International Shoppes.</t>
        </r>
      </text>
    </comment>
    <comment ref="F46"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47"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48"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49"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50"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51"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52"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53"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54"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55"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56"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57"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58"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 Duty-free channel sellers include: Avolta, International Shoppes, 3Sixty.</t>
        </r>
      </text>
    </comment>
    <comment ref="F59"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60"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61" authorId="0">
      <text>
        <r>
          <rPr>
            <sz val="10"/>
            <rFont val="Arial"/>
            <family val="2"/>
          </rPr>
          <t xml:space="preserve">Score 40: the share of the tracked competitor set for this category found selling the brand (sets: watches 12, sunglasses 8, beauty 10, spirits and wine 14, cigars 8, toys and gifts 6, accessories 8). Floor count, researched 2026-08-27. Duty-free channel sellers include: International Shoppes, Starboard.</t>
        </r>
      </text>
    </comment>
    <comment ref="F62" authorId="0">
      <text>
        <r>
          <rPr>
            <sz val="10"/>
            <rFont val="Arial"/>
            <family val="2"/>
          </rPr>
          <t xml:space="preserve">Score 40: the share of the tracked competitor set for this category found selling the brand (sets: watches 12, sunglasses 8, beauty 10, spirits and wine 14, cigars 8, toys and gifts 6, accessories 8). Floor count, researched 2026-08-27.</t>
        </r>
      </text>
    </comment>
    <comment ref="F63" authorId="0">
      <text>
        <r>
          <rPr>
            <sz val="10"/>
            <rFont val="Arial"/>
            <family val="2"/>
          </rPr>
          <t xml:space="preserve">Score 40: the share of the tracked competitor set for this category found selling the brand (sets: watches 12, sunglasses 8, beauty 10, spirits and wine 14, cigars 8, toys and gifts 6, accessories 8). Floor count, researched 2026-08-27.</t>
        </r>
      </text>
    </comment>
    <comment ref="F64"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65"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66" authorId="0">
      <text>
        <r>
          <rPr>
            <sz val="10"/>
            <rFont val="Arial"/>
            <family val="2"/>
          </rPr>
          <t xml:space="preserve">Only a couple of luxury department-store counters among the tracked set - strong scarcity story in beauty. Duty-free channel sellers include: Avolta (Zurich).</t>
        </r>
      </text>
    </comment>
    <comment ref="F67" authorId="0">
      <text>
        <r>
          <rPr>
            <sz val="10"/>
            <rFont val="Arial"/>
            <family val="2"/>
          </rPr>
          <t xml:space="preserve">None of the tracked competitor set for this category was found selling this brand (checked 2026-08-27). A retail differentiator Privato already owns.</t>
        </r>
      </text>
    </comment>
    <comment ref="F68" authorId="0">
      <text>
        <r>
          <rPr>
            <sz val="10"/>
            <rFont val="Arial"/>
            <family val="2"/>
          </rPr>
          <t xml:space="preserve">Score 20: the share of the tracked competitor set for this category found selling the brand (sets: watches 12, sunglasses 8, beauty 10, spirits and wine 14, cigars 8, toys and gifts 6, accessories 8). Floor count, researched 2026-08-27.</t>
        </r>
      </text>
    </comment>
    <comment ref="F69" authorId="0">
      <text>
        <r>
          <rPr>
            <sz val="10"/>
            <rFont val="Arial"/>
            <family val="2"/>
          </rPr>
          <t xml:space="preserve">None of the tracked competitor set for this category was found selling this brand (checked 2026-08-27). A retail differentiator Privato already owns.</t>
        </r>
      </text>
    </comment>
    <comment ref="F70"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71" authorId="0">
      <text>
        <r>
          <rPr>
            <sz val="10"/>
            <rFont val="Arial"/>
            <family val="2"/>
          </rPr>
          <t xml:space="preserve">None of the tracked competitor set for this category was found selling this brand (checked 2026-08-27). A retail differentiator Privato already owns.</t>
        </r>
      </text>
    </comment>
    <comment ref="F72"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73"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74"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75"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76"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77"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78" authorId="0">
      <text>
        <r>
          <rPr>
            <sz val="10"/>
            <rFont val="Arial"/>
            <family val="2"/>
          </rPr>
          <t xml:space="preserve">Score 90: the share of the tracked competitor set for this category found selling the brand (sets: watches 12, sunglasses 8, beauty 10, spirits and wine 14, cigars 8, toys and gifts 6, accessories 8). Floor count, researched 2026-08-27. Duty-free channel sellers include: Avolta, International Shoppes, 3Sixty.</t>
        </r>
      </text>
    </comment>
    <comment ref="F79" authorId="0">
      <text>
        <r>
          <rPr>
            <sz val="10"/>
            <rFont val="Arial"/>
            <family val="2"/>
          </rPr>
          <t xml:space="preserve">Score 20: the share of the tracked competitor set for this category found selling the brand (sets: watches 12, sunglasses 8, beauty 10, spirits and wine 14, cigars 8, toys and gifts 6, accessories 8). Floor count, researched 2026-08-27.</t>
        </r>
      </text>
    </comment>
    <comment ref="F80"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81" authorId="0">
      <text>
        <r>
          <rPr>
            <sz val="10"/>
            <rFont val="Arial"/>
            <family val="2"/>
          </rPr>
          <t xml:space="preserve">None of the tracked competitor set for this category was found selling this brand (checked 2026-08-27). A retail differentiator Privato already owns.</t>
        </r>
      </text>
    </comment>
    <comment ref="F82"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83"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 Duty-free channel sellers include: Avolta, International Shoppes, Starboard.</t>
        </r>
      </text>
    </comment>
    <comment ref="F84"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 Duty-free channel sellers include: International Shoppes, Starboard, + JFK press.</t>
        </r>
      </text>
    </comment>
    <comment ref="F85" authorId="0">
      <text>
        <r>
          <rPr>
            <sz val="10"/>
            <rFont val="Arial"/>
            <family val="2"/>
          </rPr>
          <t xml:space="preserve">Score 20: the share of the tracked competitor set for this category found selling the brand (sets: watches 12, sunglasses 8, beauty 10, spirits and wine 14, cigars 8, toys and gifts 6, accessories 8). Floor count, researched 2026-08-27.</t>
        </r>
      </text>
    </comment>
    <comment ref="F86" authorId="0">
      <text>
        <r>
          <rPr>
            <sz val="10"/>
            <rFont val="Arial"/>
            <family val="2"/>
          </rPr>
          <t xml:space="preserve">Score 30: the share of the tracked competitor set for this category found selling the brand (sets: watches 12, sunglasses 8, beauty 10, spirits and wine 14, cigars 8, toys and gifts 6, accessories 8). Floor count, researched 2026-08-27.</t>
        </r>
      </text>
    </comment>
    <comment ref="F87" authorId="0">
      <text>
        <r>
          <rPr>
            <sz val="10"/>
            <rFont val="Arial"/>
            <family val="2"/>
          </rPr>
          <t xml:space="preserve">Score 20: the share of the tracked competitor set for this category found selling the brand (sets: watches 12, sunglasses 8, beauty 10, spirits and wine 14, cigars 8, toys and gifts 6, accessories 8). Floor count, researched 2026-08-27.</t>
        </r>
      </text>
    </comment>
    <comment ref="F88" authorId="0">
      <text>
        <r>
          <rPr>
            <sz val="10"/>
            <rFont val="Arial"/>
            <family val="2"/>
          </rPr>
          <t xml:space="preserve">Score 67: the share of the tracked competitor set for this category found selling the brand (sets: watches 12, sunglasses 8, beauty 10, spirits and wine 14, cigars 8, toys and gifts 6, accessories 8). Floor count, researched 2026-08-27.</t>
        </r>
      </text>
    </comment>
    <comment ref="F89"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90" authorId="0">
      <text>
        <r>
          <rPr>
            <sz val="10"/>
            <rFont val="Arial"/>
            <family val="2"/>
          </rPr>
          <t xml:space="preserve">No US tracked-retailer presence - effectively exclusive if carried.</t>
        </r>
      </text>
    </comment>
    <comment ref="F91" authorId="0">
      <text>
        <r>
          <rPr>
            <sz val="10"/>
            <rFont val="Arial"/>
            <family val="2"/>
          </rPr>
          <t xml:space="preserve">None of the tracked competitor set for this category was found selling this brand (checked 2026-08-27). A retail differentiator Privato already owns.</t>
        </r>
      </text>
    </comment>
    <comment ref="F92" authorId="0">
      <text>
        <r>
          <rPr>
            <sz val="10"/>
            <rFont val="Arial"/>
            <family val="2"/>
          </rPr>
          <t xml:space="preserve">Score 63: the share of the tracked competitor set for this category found selling the brand (sets: watches 12, sunglasses 8, beauty 10, spirits and wine 14, cigars 8, toys and gifts 6, accessories 8). Floor count, researched 2026-08-27.</t>
        </r>
      </text>
    </comment>
    <comment ref="F93" authorId="0">
      <text>
        <r>
          <rPr>
            <sz val="10"/>
            <rFont val="Arial"/>
            <family val="2"/>
          </rPr>
          <t xml:space="preserve">Score 20: the share of the tracked competitor set for this category found selling the brand (sets: watches 12, sunglasses 8, beauty 10, spirits and wine 14, cigars 8, toys and gifts 6, accessories 8). Floor count, researched 2026-08-27.</t>
        </r>
      </text>
    </comment>
    <comment ref="F94" authorId="0">
      <text>
        <r>
          <rPr>
            <sz val="10"/>
            <rFont val="Arial"/>
            <family val="2"/>
          </rPr>
          <t xml:space="preserve">Score 30: the share of the tracked competitor set for this category found selling the brand (sets: watches 12, sunglasses 8, beauty 10, spirits and wine 14, cigars 8, toys and gifts 6, accessories 8). Floor count, researched 2026-08-27.</t>
        </r>
      </text>
    </comment>
    <comment ref="F95"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96"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97" authorId="0">
      <text>
        <r>
          <rPr>
            <sz val="10"/>
            <rFont val="Arial"/>
            <family val="2"/>
          </rPr>
          <t xml:space="preserve">None of the tracked competitor set for this category was found selling this brand (checked 2026-08-27). A retail differentiator Privato already owns.</t>
        </r>
      </text>
    </comment>
    <comment ref="F98"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99"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100" authorId="0">
      <text>
        <r>
          <rPr>
            <sz val="10"/>
            <rFont val="Arial"/>
            <family val="2"/>
          </rPr>
          <t xml:space="preserve">None of the tracked competitor set for this category was found selling this brand (checked 2026-08-27). A retail differentiator Privato already owns.</t>
        </r>
      </text>
    </comment>
    <comment ref="F101" authorId="0">
      <text>
        <r>
          <rPr>
            <sz val="10"/>
            <rFont val="Arial"/>
            <family val="2"/>
          </rPr>
          <t xml:space="preserve">Score 30: the share of the tracked competitor set for this category found selling the brand (sets: watches 12, sunglasses 8, beauty 10, spirits and wine 14, cigars 8, toys and gifts 6, accessories 8). Floor count, researched 2026-08-27.</t>
        </r>
      </text>
    </comment>
    <comment ref="F102" authorId="0">
      <text>
        <r>
          <rPr>
            <sz val="10"/>
            <rFont val="Arial"/>
            <family val="2"/>
          </rPr>
          <t xml:space="preserve">None of the tracked competitor set for this category was found selling this brand (checked 2026-08-27). A retail differentiator Privato already owns.</t>
        </r>
      </text>
    </comment>
    <comment ref="F103"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104" authorId="0">
      <text>
        <r>
          <rPr>
            <sz val="10"/>
            <rFont val="Arial"/>
            <family val="2"/>
          </rPr>
          <t xml:space="preserve">Score 10: the share of the tracked competitor set for this category found selling the brand (sets: watches 12, sunglasses 8, beauty 10, spirits and wine 14, cigars 8, toys and gifts 6, accessories 8). Floor count, researched 2026-08-27.</t>
        </r>
      </text>
    </comment>
    <comment ref="F105" authorId="0">
      <text>
        <r>
          <rPr>
            <sz val="10"/>
            <rFont val="Arial"/>
            <family val="2"/>
          </rPr>
          <t xml:space="preserve">Score 100: the share of the tracked competitor set for this category found selling the brand (sets: watches 12, sunglasses 8, beauty 10, spirits and wine 14, cigars 8, toys and gifts 6, accessories 8). Floor count, researched 2026-08-27.</t>
        </r>
      </text>
    </comment>
    <comment ref="F106" authorId="0">
      <text>
        <r>
          <rPr>
            <sz val="10"/>
            <rFont val="Arial"/>
            <family val="2"/>
          </rPr>
          <t xml:space="preserve">Boutique cigar distribution only - scarce among the tracked cigar set.</t>
        </r>
      </text>
    </comment>
    <comment ref="F107" authorId="0">
      <text>
        <r>
          <rPr>
            <sz val="10"/>
            <rFont val="Arial"/>
            <family val="2"/>
          </rPr>
          <t xml:space="preserve">Score 100: the share of the tracked competitor set for this category found selling the brand (sets: watches 12, sunglasses 8, beauty 10, spirits and wine 14, cigars 8, toys and gifts 6, accessories 8). Floor count, researched 2026-08-27. Duty-free channel sellers include: Duty Free Americas.</t>
        </r>
      </text>
    </comment>
    <comment ref="F108"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t>
        </r>
      </text>
    </comment>
    <comment ref="F109" authorId="0">
      <text>
        <r>
          <rPr>
            <sz val="10"/>
            <rFont val="Arial"/>
            <family val="2"/>
          </rPr>
          <t xml:space="preserve">Score 40: the share of the tracked competitor set for this category found selling the brand (sets: watches 12, sunglasses 8, beauty 10, spirits and wine 14, cigars 8, toys and gifts 6, accessories 8). Floor count, researched 2026-08-27.</t>
        </r>
      </text>
    </comment>
    <comment ref="F110" authorId="0">
      <text>
        <r>
          <rPr>
            <sz val="10"/>
            <rFont val="Arial"/>
            <family val="2"/>
          </rPr>
          <t xml:space="preserve">Score 100: the share of the tracked competitor set for this category found selling the brand (sets: watches 12, sunglasses 8, beauty 10, spirits and wine 14, cigars 8, toys and gifts 6, accessories 8). Floor count, researched 2026-08-27. Duty-free channel sellers include: Duty Free Americas.</t>
        </r>
      </text>
    </comment>
    <comment ref="F111" authorId="0">
      <text>
        <r>
          <rPr>
            <sz val="10"/>
            <rFont val="Arial"/>
            <family val="2"/>
          </rPr>
          <t xml:space="preserve">Score 13: the share of the tracked competitor set for this category found selling the brand (sets: watches 12, sunglasses 8, beauty 10, spirits and wine 14, cigars 8, toys and gifts 6, accessories 8). Floor count, researched 2026-08-27.</t>
        </r>
      </text>
    </comment>
    <comment ref="F112" authorId="0">
      <text>
        <r>
          <rPr>
            <sz val="10"/>
            <rFont val="Arial"/>
            <family val="2"/>
          </rPr>
          <t xml:space="preserve">Score 100: the share of the tracked competitor set for this category found selling the brand (sets: watches 12, sunglasses 8, beauty 10, spirits and wine 14, cigars 8, toys and gifts 6, accessories 8). Floor count, researched 2026-08-27.</t>
        </r>
      </text>
    </comment>
    <comment ref="F113" authorId="0">
      <text>
        <r>
          <rPr>
            <sz val="10"/>
            <rFont val="Arial"/>
            <family val="2"/>
          </rPr>
          <t xml:space="preserve">Score 100: the share of the tracked competitor set for this category found selling the brand (sets: watches 12, sunglasses 8, beauty 10, spirits and wine 14, cigars 8, toys and gifts 6, accessories 8). Floor count, researched 2026-08-27.</t>
        </r>
      </text>
    </comment>
    <comment ref="F114" authorId="0">
      <text>
        <r>
          <rPr>
            <sz val="10"/>
            <rFont val="Arial"/>
            <family val="2"/>
          </rPr>
          <t xml:space="preserve">Cigarette brand - cigar retailers do not carry it; sold through convenience and liquor-chain counters. Duty-free channel sellers include: Duty Free Americas, International Shoppes.</t>
        </r>
      </text>
    </comment>
    <comment ref="F115" authorId="0">
      <text>
        <r>
          <rPr>
            <sz val="10"/>
            <rFont val="Arial"/>
            <family val="2"/>
          </rPr>
          <t xml:space="preserve">Sold everywhere toys are sold - the sell is having it at the aircraft when the customer needs a gift now.</t>
        </r>
      </text>
    </comment>
    <comment ref="F116" authorId="0">
      <text>
        <r>
          <rPr>
            <sz val="10"/>
            <rFont val="Arial"/>
            <family val="2"/>
          </rPr>
          <t xml:space="preserve">Score 33: the share of the tracked competitor set for this category found selling the brand (sets: watches 12, sunglasses 8, beauty 10, spirits and wine 14, cigars 8, toys and gifts 6, accessories 8). Floor count, researched 2026-08-27.</t>
        </r>
      </text>
    </comment>
    <comment ref="F117"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118"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119" authorId="0">
      <text>
        <r>
          <rPr>
            <sz val="10"/>
            <rFont val="Arial"/>
            <family val="2"/>
          </rPr>
          <t xml:space="preserve">Deliberately direct-to-consumer - almost no third-party retail; a strong exclusive-feel brand.</t>
        </r>
      </text>
    </comment>
    <comment ref="F120" authorId="0">
      <text>
        <r>
          <rPr>
            <sz val="10"/>
            <rFont val="Arial"/>
            <family val="2"/>
          </rPr>
          <t xml:space="preserve">Score 67: the share of the tracked competitor set for this category found selling the brand (sets: watches 12, sunglasses 8, beauty 10, spirits and wine 14, cigars 8, toys and gifts 6, accessories 8). Floor count, researched 2026-08-27.</t>
        </r>
      </text>
    </comment>
    <comment ref="F121"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122"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123" authorId="0">
      <text>
        <r>
          <rPr>
            <sz val="10"/>
            <rFont val="Arial"/>
            <family val="2"/>
          </rPr>
          <t xml:space="preserve">Score 17: the share of the tracked competitor set for this category found selling the brand (sets: watches 12, sunglasses 8, beauty 10, spirits and wine 14, cigars 8, toys and gifts 6, accessories 8). Floor count, researched 2026-08-27.</t>
        </r>
      </text>
    </comment>
    <comment ref="F124"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25" authorId="0">
      <text>
        <r>
          <rPr>
            <sz val="10"/>
            <rFont val="Arial"/>
            <family val="2"/>
          </rPr>
          <t xml:space="preserve">Score 79: the share of the tracked competitor set for this category found selling the brand (sets: watches 12, sunglasses 8, beauty 10, spirits and wine 14, cigars 8, toys and gifts 6, accessories 8). Floor count, researched 2026-08-27.</t>
        </r>
      </text>
    </comment>
    <comment ref="F126" authorId="0">
      <text>
        <r>
          <rPr>
            <sz val="10"/>
            <rFont val="Arial"/>
            <family val="2"/>
          </rPr>
          <t xml:space="preserve">Primarily a travel-retail brand; almost absent from US domestic retail - a near-exclusive for Privato's channel.</t>
        </r>
      </text>
    </comment>
    <comment ref="F127"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 Duty-free channel sellers include: Avolta, Duty Free Americas, International Shoppes, Heinemann.</t>
        </r>
      </text>
    </comment>
    <comment ref="F128"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Duty Free Americas.</t>
        </r>
      </text>
    </comment>
    <comment ref="F129" authorId="0">
      <text>
        <r>
          <rPr>
            <sz val="10"/>
            <rFont val="Arial"/>
            <family val="2"/>
          </rPr>
          <t xml:space="preserve">Score 43: the share of the tracked competitor set for this category found selling the brand (sets: watches 12, sunglasses 8, beauty 10, spirits and wine 14, cigars 8, toys and gifts 6, accessories 8). Floor count, researched 2026-08-27.</t>
        </r>
      </text>
    </comment>
    <comment ref="F130"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t>
        </r>
      </text>
    </comment>
    <comment ref="F131"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t>
        </r>
      </text>
    </comment>
    <comment ref="F132"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 Duty-free channel sellers include: Avolta, International Shoppes.</t>
        </r>
      </text>
    </comment>
    <comment ref="F133" authorId="0">
      <text>
        <r>
          <rPr>
            <sz val="10"/>
            <rFont val="Arial"/>
            <family val="2"/>
          </rPr>
          <t xml:space="preserve">Score 79: the share of the tracked competitor set for this category found selling the brand (sets: watches 12, sunglasses 8, beauty 10, spirits and wine 14, cigars 8, toys and gifts 6, accessories 8). Floor count, researched 2026-08-27.</t>
        </r>
      </text>
    </comment>
    <comment ref="F134"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Avolta, Duty Free Americas, Duty Free Holdings, International Shoppes, Heinemann, Starboard.</t>
        </r>
      </text>
    </comment>
    <comment ref="F135" authorId="0">
      <text>
        <r>
          <rPr>
            <sz val="10"/>
            <rFont val="Arial"/>
            <family val="2"/>
          </rPr>
          <t xml:space="preserve">Score 79: the share of the tracked competitor set for this category found selling the brand (sets: watches 12, sunglasses 8, beauty 10, spirits and wine 14, cigars 8, toys and gifts 6, accessories 8). Floor count, researched 2026-08-27.</t>
        </r>
      </text>
    </comment>
    <comment ref="F136"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t>
        </r>
      </text>
    </comment>
    <comment ref="F137"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38"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 Heinemann.</t>
        </r>
      </text>
    </comment>
    <comment ref="F139" authorId="0">
      <text>
        <r>
          <rPr>
            <sz val="10"/>
            <rFont val="Arial"/>
            <family val="2"/>
          </rPr>
          <t xml:space="preserve">Score 79: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t>
        </r>
      </text>
    </comment>
    <comment ref="F140"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t>
        </r>
      </text>
    </comment>
    <comment ref="F141" authorId="0">
      <text>
        <r>
          <rPr>
            <sz val="10"/>
            <rFont val="Arial"/>
            <family val="2"/>
          </rPr>
          <t xml:space="preserve">Score 71: the share of the tracked competitor set for this category found selling the brand (sets: watches 12, sunglasses 8, beauty 10, spirits and wine 14, cigars 8, toys and gifts 6, accessories 8). Floor count, researched 2026-08-27.</t>
        </r>
      </text>
    </comment>
    <comment ref="F142"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t>
        </r>
      </text>
    </comment>
    <comment ref="F143" authorId="0">
      <text>
        <r>
          <rPr>
            <sz val="10"/>
            <rFont val="Arial"/>
            <family val="2"/>
          </rPr>
          <t xml:space="preserve">Score 71: the share of the tracked competitor set for this category found selling the brand (sets: watches 12, sunglasses 8, beauty 10, spirits and wine 14, cigars 8, toys and gifts 6, accessories 8). Floor count, researched 2026-08-27.</t>
        </r>
      </text>
    </comment>
    <comment ref="F144"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45"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46"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147"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t>
        </r>
      </text>
    </comment>
    <comment ref="F148" authorId="0">
      <text>
        <r>
          <rPr>
            <sz val="10"/>
            <rFont val="Arial"/>
            <family val="2"/>
          </rPr>
          <t xml:space="preserve">Score 71: the share of the tracked competitor set for this category found selling the brand (sets: watches 12, sunglasses 8, beauty 10, spirits and wine 14, cigars 8, toys and gifts 6, accessories 8). Floor count, researched 2026-08-27.</t>
        </r>
      </text>
    </comment>
    <comment ref="F149"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t>
        </r>
      </text>
    </comment>
    <comment ref="F150" authorId="0">
      <text>
        <r>
          <rPr>
            <sz val="10"/>
            <rFont val="Arial"/>
            <family val="2"/>
          </rPr>
          <t xml:space="preserve">Score 71: the share of the tracked competitor set for this category found selling the brand (sets: watches 12, sunglasses 8, beauty 10, spirits and wine 14, cigars 8, toys and gifts 6, accessories 8). Floor count, researched 2026-08-27.</t>
        </r>
      </text>
    </comment>
    <comment ref="F151"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152"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53"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Avolta, Duty Free Americas.</t>
        </r>
      </text>
    </comment>
    <comment ref="F154"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International Shoppes.</t>
        </r>
      </text>
    </comment>
    <comment ref="F155" authorId="0">
      <text>
        <r>
          <rPr>
            <sz val="10"/>
            <rFont val="Arial"/>
            <family val="2"/>
          </rPr>
          <t xml:space="preserve">Broadly available at premium chains and clubs - scarcity is gone; the sell is gifting and availability.</t>
        </r>
      </text>
    </comment>
    <comment ref="F156" authorId="0">
      <text>
        <r>
          <rPr>
            <sz val="10"/>
            <rFont val="Arial"/>
            <family val="2"/>
          </rPr>
          <t xml:space="preserve">Score 57: the share of the tracked competitor set for this category found selling the brand (sets: watches 12, sunglasses 8, beauty 10, spirits and wine 14, cigars 8, toys and gifts 6, accessories 8). Floor count, researched 2026-08-27. Duty-free channel sellers include: Avolta.</t>
        </r>
      </text>
    </comment>
    <comment ref="F157"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 Duty-free channel sellers include: Avolta, Duty Free Americas, International Shoppes.</t>
        </r>
      </text>
    </comment>
    <comment ref="F158" authorId="0">
      <text>
        <r>
          <rPr>
            <sz val="10"/>
            <rFont val="Arial"/>
            <family val="2"/>
          </rPr>
          <t xml:space="preserve">Score 71: the share of the tracked competitor set for this category found selling the brand (sets: watches 12, sunglasses 8, beauty 10, spirits and wine 14, cigars 8, toys and gifts 6, accessories 8). Floor count, researched 2026-08-27.</t>
        </r>
      </text>
    </comment>
    <comment ref="F159"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t>
        </r>
      </text>
    </comment>
    <comment ref="F160" authorId="0">
      <text>
        <r>
          <rPr>
            <sz val="10"/>
            <rFont val="Arial"/>
            <family val="2"/>
          </rPr>
          <t xml:space="preserve">Score 50: the share of the tracked competitor set for this category found selling the brand (sets: watches 12, sunglasses 8, beauty 10, spirits and wine 14, cigars 8, toys and gifts 6, accessories 8). Floor count, researched 2026-08-27.</t>
        </r>
      </text>
    </comment>
    <comment ref="F161" authorId="0">
      <text>
        <r>
          <rPr>
            <sz val="10"/>
            <rFont val="Arial"/>
            <family val="2"/>
          </rPr>
          <t xml:space="preserve">Score 71: the share of the tracked competitor set for this category found selling the brand (sets: watches 12, sunglasses 8, beauty 10, spirits and wine 14, cigars 8, toys and gifts 6, accessories 8). Floor count, researched 2026-08-27.</t>
        </r>
      </text>
    </comment>
    <comment ref="F162" authorId="0">
      <text>
        <r>
          <rPr>
            <sz val="10"/>
            <rFont val="Arial"/>
            <family val="2"/>
          </rPr>
          <t xml:space="preserve">Score 57: the share of the tracked competitor set for this category found selling the brand (sets: watches 12, sunglasses 8, beauty 10, spirits and wine 14, cigars 8, toys and gifts 6, accessories 8). Floor count, researched 2026-08-27.</t>
        </r>
      </text>
    </comment>
    <comment ref="F163" authorId="0">
      <text>
        <r>
          <rPr>
            <sz val="10"/>
            <rFont val="Arial"/>
            <family val="2"/>
          </rPr>
          <t xml:space="preserve">Russian import halted since 2022; residual stock only.</t>
        </r>
      </text>
    </comment>
    <comment ref="F164" authorId="0">
      <text>
        <r>
          <rPr>
            <sz val="10"/>
            <rFont val="Arial"/>
            <family val="2"/>
          </rPr>
          <t xml:space="preserve">Score 57: the share of the tracked competitor set for this category found selling the brand (sets: watches 12, sunglasses 8, beauty 10, spirits and wine 14, cigars 8, toys and gifts 6, accessories 8). Floor count, researched 2026-08-27.</t>
        </r>
      </text>
    </comment>
    <comment ref="F165"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t>
        </r>
      </text>
    </comment>
    <comment ref="F166"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t>
        </r>
      </text>
    </comment>
    <comment ref="F167" authorId="0">
      <text>
        <r>
          <rPr>
            <sz val="10"/>
            <rFont val="Arial"/>
            <family val="2"/>
          </rPr>
          <t xml:space="preserve">Score 93: the share of the tracked competitor set for this category found selling the brand (sets: watches 12, sunglasses 8, beauty 10, spirits and wine 14, cigars 8, toys and gifts 6, accessories 8). Floor count, researched 2026-08-27. Duty-free channel sellers include: Avolta, International Shoppes.</t>
        </r>
      </text>
    </comment>
    <comment ref="F168" authorId="0">
      <text>
        <r>
          <rPr>
            <sz val="10"/>
            <rFont val="Arial"/>
            <family val="2"/>
          </rPr>
          <t xml:space="preserve">Ultra-limited (hundreds of bottles); only specialist online shops carry it - one of the scarcest items on the sheet.</t>
        </r>
      </text>
    </comment>
    <comment ref="F169" authorId="0">
      <text>
        <r>
          <rPr>
            <sz val="10"/>
            <rFont val="Arial"/>
            <family val="2"/>
          </rPr>
          <t xml:space="preserve">Allocation-gated: listed at Total Wine and ReserveBar, in-store drops and lotteries at Binny's/Spec's/ABC, buyable at markup via Caskers/Flaviar - real but constrained purchase paths.</t>
        </r>
      </text>
    </comment>
    <comment ref="F170" authorId="0">
      <text>
        <r>
          <rPr>
            <sz val="10"/>
            <rFont val="Arial"/>
            <family val="2"/>
          </rPr>
          <t xml:space="preserve">Heavily allocation-gated: lottery-only at the big chains, no reliable purchase at list price - genuinely hard to find, which is the retail story.</t>
        </r>
      </text>
    </comment>
    <comment ref="F171" authorId="0">
      <text>
        <r>
          <rPr>
            <sz val="10"/>
            <rFont val="Arial"/>
            <family val="2"/>
          </rPr>
          <t xml:space="preserve">Score 79: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 Starboard.</t>
        </r>
      </text>
    </comment>
    <comment ref="F172"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73"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t>
        </r>
      </text>
    </comment>
    <comment ref="F174" authorId="0">
      <text>
        <r>
          <rPr>
            <sz val="10"/>
            <rFont val="Arial"/>
            <family val="2"/>
          </rPr>
          <t xml:space="preserve">Score 64: the share of the tracked competitor set for this category found selling the brand (sets: watches 12, sunglasses 8, beauty 10, spirits and wine 14, cigars 8, toys and gifts 6, accessories 8). Floor count, researched 2026-08-27.</t>
        </r>
      </text>
    </comment>
    <comment ref="F175" authorId="0">
      <text>
        <r>
          <rPr>
            <sz val="10"/>
            <rFont val="Arial"/>
            <family val="2"/>
          </rPr>
          <t xml:space="preserve">Score 21: the share of the tracked competitor set for this category found selling the brand (sets: watches 12, sunglasses 8, beauty 10, spirits and wine 14, cigars 8, toys and gifts 6, accessories 8). Floor count, researched 2026-08-27.</t>
        </r>
      </text>
    </comment>
    <comment ref="F176"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 Duty-free channel sellers include: Duty Free Americas, International Shoppes.</t>
        </r>
      </text>
    </comment>
    <comment ref="F177" authorId="0">
      <text>
        <r>
          <rPr>
            <sz val="10"/>
            <rFont val="Arial"/>
            <family val="2"/>
          </rPr>
          <t xml:space="preserve">Score 86: the share of the tracked competitor set for this category found selling the brand (sets: watches 12, sunglasses 8, beauty 10, spirits and wine 14, cigars 8, toys and gifts 6, accessories 8). Floor count, researched 2026-08-27.</t>
        </r>
      </text>
    </comment>
    <comment ref="F178"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179"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t>
        </r>
      </text>
    </comment>
    <comment ref="F180"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181" authorId="0">
      <text>
        <r>
          <rPr>
            <sz val="10"/>
            <rFont val="Arial"/>
            <family val="2"/>
          </rPr>
          <t xml:space="preserve">Score 25: the share of the tracked competitor set for this category found selling the brand (sets: watches 12, sunglasses 8, beauty 10, spirits and wine 14, cigars 8, toys and gifts 6, accessories 8). Floor count, researched 2026-08-27.</t>
        </r>
      </text>
    </comment>
    <comment ref="F182"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183" authorId="0">
      <text>
        <r>
          <rPr>
            <sz val="10"/>
            <rFont val="Arial"/>
            <family val="2"/>
          </rPr>
          <t xml:space="preserve">Score 85: the share of the tracked competitor set for this category found selling the brand (sets: watches 12, sunglasses 8, beauty 10, spirits and wine 14, cigars 8, toys and gifts 6, accessories 8). Floor count, researched 2026-08-27.</t>
        </r>
      </text>
    </comment>
    <comment ref="F184"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185" authorId="0">
      <text>
        <r>
          <rPr>
            <sz val="10"/>
            <rFont val="Arial"/>
            <family val="2"/>
          </rPr>
          <t xml:space="preserve">Score 45: the share of the tracked competitor set for this category found selling the brand (sets: watches 12, sunglasses 8, beauty 10, spirits and wine 14, cigars 8, toys and gifts 6, accessories 8). Floor count, researched 2026-08-27.</t>
        </r>
      </text>
    </comment>
    <comment ref="F186" authorId="0">
      <text>
        <r>
          <rPr>
            <sz val="10"/>
            <rFont val="Arial"/>
            <family val="2"/>
          </rPr>
          <t xml:space="preserve">Score 70: the share of the tracked competitor set for this category found selling the brand (sets: watches 12, sunglasses 8, beauty 10, spirits and wine 14, cigars 8, toys and gifts 6, accessories 8). Floor count, researched 2026-08-27.</t>
        </r>
      </text>
    </comment>
    <comment ref="F187" authorId="0">
      <text>
        <r>
          <rPr>
            <sz val="10"/>
            <rFont val="Arial"/>
            <family val="2"/>
          </rPr>
          <t xml:space="preserve">Score 75: the share of the tracked competitor set for this category found selling the brand (sets: watches 12, sunglasses 8, beauty 10, spirits and wine 14, cigars 8, toys and gifts 6, accessories 8). Floor count, researched 2026-08-27.</t>
        </r>
      </text>
    </comment>
    <comment ref="F188" authorId="0">
      <text>
        <r>
          <rPr>
            <sz val="10"/>
            <rFont val="Arial"/>
            <family val="2"/>
          </rPr>
          <t xml:space="preserve">Score 90: the share of the tracked competitor set for this category found selling the brand (sets: watches 12, sunglasses 8, beauty 10, spirits and wine 14, cigars 8, toys and gifts 6, accessories 8). Floor count, researched 2026-08-27.</t>
        </r>
      </text>
    </comment>
    <comment ref="F189"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F190" authorId="0">
      <text>
        <r>
          <rPr>
            <sz val="10"/>
            <rFont val="Arial"/>
            <family val="2"/>
          </rPr>
          <t xml:space="preserve">Score 80: the share of the tracked competitor set for this category found selling the brand (sets: watches 12, sunglasses 8, beauty 10, spirits and wine 14, cigars 8, toys and gifts 6, accessories 8). Floor count, researched 2026-08-27.</t>
        </r>
      </text>
    </comment>
    <comment ref="F191" authorId="0">
      <text>
        <r>
          <rPr>
            <sz val="10"/>
            <rFont val="Arial"/>
            <family val="2"/>
          </rPr>
          <t xml:space="preserve">Score 30: the share of the tracked competitor set for this category found selling the brand (sets: watches 12, sunglasses 8, beauty 10, spirits and wine 14, cigars 8, toys and gifts 6, accessories 8). Floor count, researched 2026-08-27.</t>
        </r>
      </text>
    </comment>
    <comment ref="F192" authorId="0">
      <text>
        <r>
          <rPr>
            <sz val="10"/>
            <rFont val="Arial"/>
            <family val="2"/>
          </rPr>
          <t xml:space="preserve">Score 60: the share of the tracked competitor set for this category found selling the brand (sets: watches 12, sunglasses 8, beauty 10, spirits and wine 14, cigars 8, toys and gifts 6, accessories 8). Floor count, researched 2026-08-27.</t>
        </r>
      </text>
    </comment>
    <comment ref="G1" authorId="0">
      <text>
        <r>
          <rPr>
            <sz val="10"/>
            <rFont val="Arial"/>
            <family val="2"/>
          </rPr>
          <t xml:space="preserve">CUSTOMER DEMAND, 0-100 (estimate). How often a wealthy customer actively wants this brand RIGHT NOW. High demand is what keeps a saturated brand worth stocking: thousands of stores sell a Coach bag, but 'I need a Coach bag now, at the aircraft' is a sale only Privato's logistics can close. Availability is the pitch - a dynamic, not a rule. Type over with the client's sales data and everything recalculates.</t>
        </r>
      </text>
    </comment>
    <comment ref="H1" authorId="0">
      <text>
        <r>
          <rPr>
            <sz val="10"/>
            <rFont val="Arial"/>
            <family val="2"/>
          </rPr>
          <t xml:space="preserve">CO-BRAND / LAUNCH VALUE, 0-100 (estimate). What the BRAND gains from Privato - a US launch channel or a co-brand halo in front of a private-aviation audience. Young and scarce brands score highest (Cairlinn Bay, Lucyd, Casa 1910): Privato can BE their US story, which is negotiating leverage for exclusives, margin, and marketing support. Household names score low - they need nothing from Privato.</t>
        </r>
      </text>
    </comment>
    <comment ref="I1" authorId="0">
      <text>
        <r>
          <rPr>
            <sz val="10"/>
            <rFont val="Arial"/>
            <family val="2"/>
          </rPr>
          <t xml:space="preserve">THE PLAY (calculated). LEAD - FEW COMPETITORS SELL IT: agreement value 80+ and saturation 15 or less - build the retail brand on these. CONVENIENCE SELLER - AVAILABILITY IS THE PITCH: saturation 50+ but demand 70+ - everyone sells it and customers still want it now, so sell the logistics, never the price. PRICE COMPETITION: saturation 50+ with ordinary demand. CORE RANGE: everything else. EASY ADD / POSSIBLE ADD / STRETCH ADD: potential new agreements, graded by how reachable they are.</t>
        </r>
      </text>
    </comment>
    <comment ref="J1" authorId="0">
      <text>
        <r>
          <rPr>
            <sz val="10"/>
            <rFont val="Arial"/>
            <family val="2"/>
          </rPr>
          <t xml:space="preserve">LEAD SCORE, 0-100 (calculated), for brands they carry. Agreement value x scarcity: value x (100 - saturation) / 100. Worked examples: The Last Drop Bourbon = 100 x (100-7)/100 = 93 - a top-value agreement almost nobody matches. Johnnie Walker Blue = 60 x (100-93)/100 = 4 - everyone sells it. Build the retail brand from the top of this column down. Displayed as whole numbers; the underlying value carries a tiny row-based tie-break (+row/10000) so the Top-10 ranking never mismatches equal scores - intentional, not noise.</t>
        </r>
      </text>
    </comment>
    <comment ref="K1" authorId="0">
      <text>
        <r>
          <rPr>
            <sz val="10"/>
            <rFont val="Arial"/>
            <family val="2"/>
          </rPr>
          <t xml:space="preserve">ADD SCORE, 0-100 (calculated), for POTENTIAL rows only. 50% confidence they can get it (existing supplier chains score highest) + 30% agreement value + 20% scarcity. Chase new agreements from the top of this column down.</t>
        </r>
      </text>
    </comment>
  </commentList>
</comments>
</file>

<file path=xl/comments7.xml><?xml version="1.0" encoding="utf-8"?>
<comments xmlns="http://schemas.openxmlformats.org/spreadsheetml/2006/main" xmlns:xdr="http://schemas.openxmlformats.org/drawingml/2006/spreadsheetDrawing">
  <authors>
    <author>Unknown Author</author>
  </authors>
  <commentList>
    <comment ref="H1" authorId="0">
      <text>
        <r>
          <rPr>
            <sz val="10"/>
            <rFont val="Arial"/>
            <family val="2"/>
          </rPr>
          <t xml:space="preserve">The fuel SPECIFICATIONS are ASTM D1655: Jet A and Jet A-1 (100LL avgas is ASTM D910). The letter codes in this column are FAA airport-directory service codes, not specifications: A = Jet A; A1 = Jet A-1; a + suffix is the directory's shorthand for the additive package dispensed (such as FSII anti-icing) - service detail, not a different fuel grade. J codes = military fuels; 100LL / 100 / UL / MOGAS = piston fuel. Practical read: any A-series code = a Jet A-family fuel farm, so the field supports turbine aircraft - every row here carries at least one.</t>
        </r>
      </text>
    </comment>
    <comment ref="I1" authorId="0">
      <text>
        <r>
          <rPr>
            <sz val="10"/>
            <rFont val="Arial"/>
            <family val="2"/>
          </rPr>
          <t xml:space="preserve">Straight-line miles from this airport to the nearest airport Privato already serves (54 airports: the locations page, its satellite airports, Panama City, Burbank, Pinehurst). 0 miles with a green row = jet fuel is sold at an airport Privato is already in. Light green = within 50 miles of one.</t>
        </r>
      </text>
    </comment>
    <comment ref="K1" authorId="0">
      <text>
        <r>
          <rPr>
            <sz val="10"/>
            <rFont val="Arial"/>
            <family val="2"/>
          </rPr>
          <t xml:space="preserve">Average adjusted gross income per federal tax return across every ZIP code whose center lies within 50 miles of the airport (IRS Statistics of Income, tax year 2022 - the latest published). 50 miles captures the metro a field actually serves - Van Nuys reaches Beverly Hills, Teterboro reaches Manhattan. Skews with investment income, so it tracks wealth rather than salaries - the closest public stand-in for average net worth, which is not published at any local level.</t>
        </r>
      </text>
    </comment>
    <comment ref="L1" authorId="0">
      <text>
        <r>
          <rPr>
            <sz val="10"/>
            <rFont val="Arial"/>
            <family val="2"/>
          </rPr>
          <t xml:space="preserve">Share of those returns reporting $200K+ of income - a direct count of how dense the luxury-customer base is within 50 miles. Same IRS 2022 ZIP data as the income column.</t>
        </r>
      </text>
    </comment>
    <comment ref="M1" authorId="0">
      <text>
        <r>
          <rPr>
            <sz val="10"/>
            <rFont val="Arial"/>
            <family val="2"/>
          </rPr>
          <t xml:space="preserve">Annual air-taxi operations (an operation = one takeoff or landing, so landings are roughly half) - revenue for-hire traffic, largely turbine charter though some piston air-taxi is included (the FAA defines the class by aircraft size and for-hire status, not engine type): the best public proxy for paying jet traffic. FAA airport master record (5010) estimates, frozen at the FAA's August 2024 publication; the ops-year column shows each airport's reporting year.</t>
        </r>
      </text>
    </comment>
    <comment ref="N1" authorId="0">
      <text>
        <r>
          <rPr>
            <sz val="10"/>
            <rFont val="Arial"/>
            <family val="2"/>
          </rPr>
          <t xml:space="preserve">Annual itinerant general-aviation operations - transient GA traffic from other airports, jets and pistons mixed; the FAA does not publish a jet-only split, so a jet-share read per airport needs additional confirmation (commercial flight-tracking data is the upgrade path). Same FAA 5010 estimates as the air-taxi column.</t>
        </r>
      </text>
    </comment>
    <comment ref="O1" authorId="0">
      <text>
        <r>
          <rPr>
            <sz val="10"/>
            <rFont val="Arial"/>
            <family val="2"/>
          </rPr>
          <t xml:space="preserve">Jet-engine aircraft based at the field (FAA 5010) - the cleanest pure-jet signal that exists publicly: based jets buy fuel, hangar space, and gifts here all year.</t>
        </r>
      </text>
    </comment>
  </commentList>
</comments>
</file>

<file path=xl/sharedStrings.xml><?xml version="1.0" encoding="utf-8"?>
<sst xmlns="http://schemas.openxmlformats.org/spreadsheetml/2006/main" count="26894" uniqueCount="10355">
  <si>
    <t xml:space="preserve">PRIVATO  —  BRAND INTELLIGENCE DASHBOARD</t>
  </si>
  <si>
    <t xml:space="preserve">Bulldog Duty Free Inc. dba Privato Duty Free  ·  v0.10.0  ·  2026-08-27 ET  ·  ULXI internal — estimates marked, rubric on READ ME</t>
  </si>
  <si>
    <t xml:space="preserve">BRANDS IDENTIFIED</t>
  </si>
  <si>
    <t xml:space="preserve">PRESS ONLY BRANDS</t>
  </si>
  <si>
    <t xml:space="preserve">POTENTIAL GROUPS</t>
  </si>
  <si>
    <t xml:space="preserve">TRULY SCARCE BRANDS</t>
  </si>
  <si>
    <t xml:space="preserve">AIRPORT MARKETS</t>
  </si>
  <si>
    <t xml:space="preserve">GOOGLE LISTINGS</t>
  </si>
  <si>
    <t xml:space="preserve">RETAIL VISIBILITY — A STRONG WHOLESALE ENGINE, WITH THE RETAIL LAYER STILL TO BUILD</t>
  </si>
  <si>
    <t xml:space="preserve">CATALOG VISIBLE ONLINE</t>
  </si>
  <si>
    <t xml:space="preserve">STORES VERIFIED ON THE MAP</t>
  </si>
  <si>
    <t xml:space="preserve">FBO CO-MARKETING</t>
  </si>
  <si>
    <t xml:space="preserve">1,112 of the 9,696 claimed SKUs can be bought online</t>
  </si>
  <si>
    <t xml:space="preserve">0 of the 108 publicly documented retail points has a claimed, verified map listing yet</t>
  </si>
  <si>
    <t xml:space="preserve">Privato serves these fields today - the FBO pages just don't show it yet</t>
  </si>
  <si>
    <t xml:space="preserve">BRAND PORTFOLIO — WHERE THE RETAIL BRAND LEADS</t>
  </si>
  <si>
    <t xml:space="preserve">Brand rows by status</t>
  </si>
  <si>
    <t xml:space="preserve">Competitor saturation, researched (0–100) — 50 or more means heavy price competition; near zero means almost no one else sells it</t>
  </si>
  <si>
    <t xml:space="preserve">Top ten retail-lead brands — Lead Score 0–100: vendor-agreement value times how rare it is in the market</t>
  </si>
  <si>
    <t xml:space="preserve">BOTTOM LINE</t>
  </si>
  <si>
    <t xml:space="preserve">1.  The catalog, the map, and FBO co-marketing are all open channels. The wholesale engine is strong — the retail layer is ready to be built on top of it.</t>
  </si>
  <si>
    <t xml:space="preserve">2.  Lead with what is genuinely scarce: the allocated bourbon their bonded chain can source (Weller 12, Blanton's, The Last Drop), Cairlinn Bay, Valmont, Casa 1910, PXG, and Lucyd. The saturated favorites (Ray-Ban, LEGO, Coach, Johnnie Walker) still sell - as convenience: the customer needs it now, at the aircraft, and availability is the pitch.</t>
  </si>
  <si>
    <t xml:space="preserve">3.  The easiest new agreements run through suppliers already on contract — Streiffer (Diageo, Moet Hennessy, Sazerac), Fossil, and Luxottica. See the EASY ADD rows on the Brands sheet.</t>
  </si>
  <si>
    <t xml:space="preserve">4.  Brand first: repeat-sale retail beats lowest-price wholesale, and sponsorships or pop-up stores only pay off once there is a brand for them to convert into.</t>
  </si>
  <si>
    <t xml:space="preserve">PRIVATO - Brand / Vendor / Location Matrix</t>
  </si>
  <si>
    <t xml:space="preserve">Version</t>
  </si>
  <si>
    <t xml:space="preserve">v0.10.0  |  compiled 2026-08-27 12:05 ET (wealth radius recalculated at 50 miles; prior audit-pass corrections retained)</t>
  </si>
  <si>
    <t xml:space="preserve">Client</t>
  </si>
  <si>
    <t xml:space="preserve">Privato Duty Free - DBA of Bulldog Duty Free Inc., Dania Beach FL</t>
  </si>
  <si>
    <t xml:space="preserve">Prepared by</t>
  </si>
  <si>
    <t xml:space="preserve">ULXI (JW Dimock) - internal working file, not client-facing</t>
  </si>
  <si>
    <t xml:space="preserve">Sheets</t>
  </si>
  <si>
    <t xml:space="preserve">Brands | Vendors &amp; Partners | Locations | Jet Fuel Airports | Map &amp; Listing Audit | Competitors | Partnership Opportunities | Event Pop-Ups | App Status | Opportunities</t>
  </si>
  <si>
    <t xml:space="preserve">Status key - Brands</t>
  </si>
  <si>
    <t xml:space="preserve">ON WEBSITE</t>
  </si>
  <si>
    <t xml:space="preserve">Brand shown on privatodutyfree.com (brand tiles or homepage)</t>
  </si>
  <si>
    <t xml:space="preserve">ON LIQUOR STORE</t>
  </si>
  <si>
    <t xml:space="preserve">Live product on their separate liquor store site (privato-duty.myshopify.com)</t>
  </si>
  <si>
    <t xml:space="preserve">IN SITE CATALOG</t>
  </si>
  <si>
    <t xml:space="preserve">Brand sells on their website, in the deeper catalog pages (1,068 products) rather than the featured brand tiles</t>
  </si>
  <si>
    <t xml:space="preserve">PRESS ONLY</t>
  </si>
  <si>
    <t xml:space="preserve">Named only in trade press / PR - not visible on their own storefronts</t>
  </si>
  <si>
    <t xml:space="preserve">POTENTIAL - HIGH / MEDIUM / LOW</t>
  </si>
  <si>
    <t xml:space="preserve">NOT confirmed - inferred from vendor ecosystem (Fossil, Luxottica, Streiffer's book, Swatch, Diageo...). Reasoning in each row. Verify with client before use.</t>
  </si>
  <si>
    <t xml:space="preserve">Scoring rubric</t>
  </si>
  <si>
    <t xml:space="preserve">Columns D-K on Brands - every score reads 0-100. D, E, G, and H are ULXI ESTIMATES (type over them and everything recalculates); F is researched; I, J, and K are formulas. Full plain-language legend with examples: the Score Legend sheet.</t>
  </si>
  <si>
    <t xml:space="preserve">Prestige (D, 0-100)</t>
  </si>
  <si>
    <t xml:space="preserve">Weight the name carries with a wealthy customer: 100 = ultra-luxury (Breitling, Cartier, Dom Perignon); 20 = everyday (Casio, Jelly Belly).</t>
  </si>
  <si>
    <t xml:space="preserve">Vendor-Agreement Value (E, 0-100)</t>
  </si>
  <si>
    <t xml:space="preserve">How hard the agreement is to GET, so how valuable it is to HOLD: 100 = selective authorized-dealer programs (Breitling, Omega, Cohiba); 40 and below = open distribution (Tito's).</t>
  </si>
  <si>
    <t xml:space="preserve">Competitor Saturation (F, 0-100)</t>
  </si>
  <si>
    <t xml:space="preserve">The share of the tracked competitor set for the brand's CATEGORY found selling it (watches 12, sunglasses 8, beauty 10, spirits and wine 14, cigars 8, toys and gifts 6, accessories 8 - from the 114-competitor catalog). 0 = nobody else sells it. Every brand has a number - no blanks. Researched 2026-08-27, floor numbers; hover a cell for the basis.</t>
  </si>
  <si>
    <t xml:space="preserve">Customer Demand (G, 0-100)</t>
  </si>
  <si>
    <t xml:space="preserve">How often a wealthy customer actively wants the brand right now. High demand keeps a saturated brand worth stocking - 'I need a Coach bag now, at the aircraft' is a sale only the logistics chain can close. Availability is the pitch; a dynamic, not a rule.</t>
  </si>
  <si>
    <t xml:space="preserve">Co-Brand / Launch Value (H, 0-100)</t>
  </si>
  <si>
    <t xml:space="preserve">What the brand gains from Privato: a US launch channel or a co-brand halo in front of a private-aviation audience. Young, scarce brands score highest - leverage for exclusives and margin. Household names score low.</t>
  </si>
  <si>
    <t xml:space="preserve">Play (I)</t>
  </si>
  <si>
    <t xml:space="preserve">LEAD - FEW COMPETITORS SELL IT = agreement value 80+ and saturation 15 or less; build the retail brand on these. CONVENIENCE SELLER - AVAILABILITY IS THE PITCH = saturation 50+ but demand 70+; everyone sells it and customers still want it now, so sell the logistics, never the price. PRICE COMPETITION = saturation 50+ with ordinary demand. CORE RANGE = everything else. EASY ADD / POSSIBLE ADD / STRETCH ADD = potential new agreements, graded by how reachable they are (existing supplier relationships make them easy).</t>
  </si>
  <si>
    <t xml:space="preserve">Lead Score (J, 0-100)</t>
  </si>
  <si>
    <t xml:space="preserve">Agreement value x (100 - saturation) / 100. The Last Drop: 100 x 93/100 = 93. Johnnie Walker Blue: 60 x 7/100 = 4. Ranks what the RETAIL brand should be built around.</t>
  </si>
  <si>
    <t xml:space="preserve">Add Score (K, 0-100)</t>
  </si>
  <si>
    <t xml:space="preserve">POTENTIAL rows only: 50% confidence they can get it + 30% agreement value + 20% scarcity. Ranks which new agreements to chase first.</t>
  </si>
  <si>
    <t xml:space="preserve">Counts (auto)</t>
  </si>
  <si>
    <t xml:space="preserve">Confirmed on their properties (ON WEBSITE + ON LIQUOR STORE + IN SITE CATALOG)</t>
  </si>
  <si>
    <t xml:space="preserve">Press-only</t>
  </si>
  <si>
    <t xml:space="preserve">Potential (rows, each = a brand group)</t>
  </si>
  <si>
    <t xml:space="preserve">Known limits</t>
  </si>
  <si>
    <t xml:space="preserve">The full watch (3,250) and sunglass (5,013) catalogs are not published brand-by-brand anywhere on their site - the POTENTIAL rows point at exactly that gap, and the client's own catalog export is the way to close it. bulldogdutyfree.com shows no content. The Apple Maps and Rado listing details need additional confirmation.</t>
  </si>
  <si>
    <t xml:space="preserve">SCORE LEGEND — EVERY NUMBER, 0 TO 100</t>
  </si>
  <si>
    <t xml:space="preserve">One scale everywhere: 0 is nothing, 100 is the maximum. Estimates can be typed over - the Play, Lead Score, and Add Score recalculate on their own.</t>
  </si>
  <si>
    <t xml:space="preserve">Number</t>
  </si>
  <si>
    <t xml:space="preserve">What it measures</t>
  </si>
  <si>
    <t xml:space="preserve">100 looks like</t>
  </si>
  <si>
    <t xml:space="preserve">Low looks like</t>
  </si>
  <si>
    <t xml:space="preserve">Where it comes from</t>
  </si>
  <si>
    <t xml:space="preserve">Prestige</t>
  </si>
  <si>
    <t xml:space="preserve">How much weight the name carries with a wealthy customer</t>
  </si>
  <si>
    <t xml:space="preserve">Breitling, Cartier, Dom Perignon (100)</t>
  </si>
  <si>
    <t xml:space="preserve">Casio, Jelly Belly (20)</t>
  </si>
  <si>
    <t xml:space="preserve">ULXI estimate - replace with the client's read</t>
  </si>
  <si>
    <t xml:space="preserve">Vendor-Agreement Value</t>
  </si>
  <si>
    <t xml:space="preserve">How hard the brand's vendor agreement is to GET - and so how valuable it is to already HOLD. Prestige makes agreements harder to get, so one in hand is an asset a competitor cannot quickly copy</t>
  </si>
  <si>
    <t xml:space="preserve">Selective authorized-dealer programs: Breitling, Omega, Cohiba (100)</t>
  </si>
  <si>
    <t xml:space="preserve">Open distribution anyone can buy into: Tito's, Casio (40 and below)</t>
  </si>
  <si>
    <t xml:space="preserve">Competitor Saturation</t>
  </si>
  <si>
    <t xml:space="preserve">The share of the tracked competitor set for the brand's category found selling it - watches 12, sunglasses 8, beauty 10, spirits and wine 14, cigars 8, toys and gifts 6, accessories 8, from the 114-competitor catalog</t>
  </si>
  <si>
    <t xml:space="preserve">Ray-Ban, LEGO, Cohiba: the whole tracked set sells them (100)</t>
  </si>
  <si>
    <t xml:space="preserve">The Last Drop (7), Cairlinn Bay (7), Valmont (20): almost nobody else has them</t>
  </si>
  <si>
    <t xml:space="preserve">Researched brand by brand, 2026-08-27; hover any cell for the basis; every brand has a number - no blanks</t>
  </si>
  <si>
    <t xml:space="preserve">Customer Demand</t>
  </si>
  <si>
    <t xml:space="preserve">How often a wealthy customer actively wants the brand right now - the thing that keeps a saturated brand worth stocking</t>
  </si>
  <si>
    <t xml:space="preserve">Blanton's (90), Ray-Ban (85), Coach (80): asked for by name</t>
  </si>
  <si>
    <t xml:space="preserve">Cairlinn Bay (25): discovered at the shelf, not requested - yet</t>
  </si>
  <si>
    <t xml:space="preserve">ULXI estimate - replace with the client's sales data; drives the CONVENIENCE SELLER play</t>
  </si>
  <si>
    <t xml:space="preserve">Co-Brand / Launch Value</t>
  </si>
  <si>
    <t xml:space="preserve">What the brand gains from Privato: a US launch channel or a co-brand halo for a private-aviation audience - negotiating leverage for exclusives and margin</t>
  </si>
  <si>
    <t xml:space="preserve">Cairlinn Bay, Lucyd (90): Privato can BE their US story</t>
  </si>
  <si>
    <t xml:space="preserve">Modelo, Winston (20): household names that need nothing</t>
  </si>
  <si>
    <t xml:space="preserve">ULXI estimate - the basis for partnership and exclusivity conversations</t>
  </si>
  <si>
    <t xml:space="preserve">Lead Score</t>
  </si>
  <si>
    <t xml:space="preserve">What the retail brand should be built around: agreement value x scarcity</t>
  </si>
  <si>
    <t xml:space="preserve">The Last Drop Bourbon: 100 x (100 - 7) / 100 = 93 - a top-value agreement almost nobody matches</t>
  </si>
  <si>
    <t xml:space="preserve">Johnnie Walker Blue: 60 x (100 - 93) / 100 = 4 - everyone sells it</t>
  </si>
  <si>
    <t xml:space="preserve">Calculated: value x (100 - saturation) / 100</t>
  </si>
  <si>
    <t xml:space="preserve">Add Score</t>
  </si>
  <si>
    <t xml:space="preserve">Which new agreements to chase first (potential rows only)</t>
  </si>
  <si>
    <t xml:space="preserve">Luxottica eyewear book: 50 + 24 + 10 = 84 - reachable through the Ray-Ban account they already buy from</t>
  </si>
  <si>
    <t xml:space="preserve">A stretch luxury agreement with no existing supplier route (about 30-50)</t>
  </si>
  <si>
    <t xml:space="preserve">Calculated: 50% confidence + 30% agreement value + 20% scarcity</t>
  </si>
  <si>
    <t xml:space="preserve">HOW TO READ A ROW IN ONE PASS: high Vendor-Agreement Value + low Competitor Saturation = a brand to LEAD the retail push with. High saturation + high Customer Demand = a CONVENIENCE SELLER - everyone has it and the customer wants it now, so sell the availability, never the price. A high Add Score = the next agreement worth going after, cheapest first through suppliers already on contract.</t>
  </si>
  <si>
    <t xml:space="preserve">Brand(s)</t>
  </si>
  <si>
    <t xml:space="preserve">Category</t>
  </si>
  <si>
    <t xml:space="preserve">Status</t>
  </si>
  <si>
    <t xml:space="preserve">Prestige (0-100, estimate)</t>
  </si>
  <si>
    <t xml:space="preserve">Vendor-Agreement Value (0-100, estimate)</t>
  </si>
  <si>
    <t xml:space="preserve">Competitor Saturation (0-100, researched)</t>
  </si>
  <si>
    <t xml:space="preserve">Customer Demand (0-100, estimate)</t>
  </si>
  <si>
    <t xml:space="preserve">Co-Brand / Launch Value (0-100, estimate)</t>
  </si>
  <si>
    <t xml:space="preserve">Play (calculated)</t>
  </si>
  <si>
    <t xml:space="preserve">Lead Score (0-100, calculated)</t>
  </si>
  <si>
    <t xml:space="preserve">Add Score (0-100, calculated)</t>
  </si>
  <si>
    <t xml:space="preserve">Evidence / Where Seen</t>
  </si>
  <si>
    <t xml:space="preserve">Source URL</t>
  </si>
  <si>
    <t xml:space="preserve">Notes</t>
  </si>
  <si>
    <t xml:space="preserve">Anne Klein</t>
  </si>
  <si>
    <t xml:space="preserve">Watches</t>
  </si>
  <si>
    <t xml:space="preserve">Brand tile, Watches category page</t>
  </si>
  <si>
    <t xml:space="preserve">https://privatodutyfree.com/sub-category?category=23-Watches</t>
  </si>
  <si>
    <t xml:space="preserve">Breitling</t>
  </si>
  <si>
    <t xml:space="preserve">Casio</t>
  </si>
  <si>
    <t xml:space="preserve">Citizen</t>
  </si>
  <si>
    <t xml:space="preserve">Garmin</t>
  </si>
  <si>
    <t xml:space="preserve">Hamilton</t>
  </si>
  <si>
    <t xml:space="preserve">Longines</t>
  </si>
  <si>
    <t xml:space="preserve">Michele</t>
  </si>
  <si>
    <t xml:space="preserve">Mido</t>
  </si>
  <si>
    <t xml:space="preserve">Movado</t>
  </si>
  <si>
    <t xml:space="preserve">MVMT</t>
  </si>
  <si>
    <t xml:space="preserve">Nine West</t>
  </si>
  <si>
    <t xml:space="preserve">Rado</t>
  </si>
  <si>
    <t xml:space="preserve">TAG Heuer</t>
  </si>
  <si>
    <t xml:space="preserve">Tissot</t>
  </si>
  <si>
    <t xml:space="preserve">Tommy Hilfiger</t>
  </si>
  <si>
    <t xml:space="preserve">Gucci</t>
  </si>
  <si>
    <t xml:space="preserve">Watches / Sunglasses / Jewelry / Fragrances</t>
  </si>
  <si>
    <t xml:space="preserve">Tiles on 4 category pages</t>
  </si>
  <si>
    <t xml:space="preserve">Guess</t>
  </si>
  <si>
    <t xml:space="preserve">Watches / Accessories</t>
  </si>
  <si>
    <t xml:space="preserve">Tiles on Watches + Accessories</t>
  </si>
  <si>
    <t xml:space="preserve">Coach</t>
  </si>
  <si>
    <t xml:space="preserve">Watches / Fragrances</t>
  </si>
  <si>
    <t xml:space="preserve">Watches tile + fragrance products in site catalog</t>
  </si>
  <si>
    <t xml:space="preserve">Swarovski</t>
  </si>
  <si>
    <t xml:space="preserve">Watches / Jewelry / Gifts</t>
  </si>
  <si>
    <t xml:space="preserve">Tiles on 3 category pages + homepage</t>
  </si>
  <si>
    <t xml:space="preserve">Zodiac</t>
  </si>
  <si>
    <t xml:space="preserve">Named as Fossil Group brand carried (with Michele)</t>
  </si>
  <si>
    <t xml:space="preserve">https://travelmarketsinsider.net/privato-duty-free-and-streiffer-duty-free-team-up-to-serve-tobacco-wine-champagne-and-spirits-to-private-airport-passengers/</t>
  </si>
  <si>
    <t xml:space="preserve">Omega</t>
  </si>
  <si>
    <t xml:space="preserve">Homepage watches imagery (carriage highly likely, verify)</t>
  </si>
  <si>
    <t xml:space="preserve">https://privatodutyfree.com/</t>
  </si>
  <si>
    <t xml:space="preserve">Swatch Group</t>
  </si>
  <si>
    <t xml:space="preserve">Cartier</t>
  </si>
  <si>
    <t xml:space="preserve">Sunglasses</t>
  </si>
  <si>
    <t xml:space="preserve">Brand tile, Sunglasses category page</t>
  </si>
  <si>
    <t xml:space="preserve">https://privatodutyfree.com/sub-category?category=8-Sunglasses</t>
  </si>
  <si>
    <t xml:space="preserve">Costa Del Mar</t>
  </si>
  <si>
    <t xml:space="preserve">Maui Jim</t>
  </si>
  <si>
    <t xml:space="preserve">Oakley</t>
  </si>
  <si>
    <t xml:space="preserve">Persol</t>
  </si>
  <si>
    <t xml:space="preserve">Vogue Eyewear</t>
  </si>
  <si>
    <t xml:space="preserve">Ray-Ban</t>
  </si>
  <si>
    <t xml:space="preserve">Brand tile + indexed brand page; press: '140 styles'</t>
  </si>
  <si>
    <t xml:space="preserve">EssilorLuxottica anchor account</t>
  </si>
  <si>
    <t xml:space="preserve">Mont Blanc</t>
  </si>
  <si>
    <t xml:space="preserve">Sunglasses / Accessories / Fragrances</t>
  </si>
  <si>
    <t xml:space="preserve">Tiles on 3 pages + catalog products</t>
  </si>
  <si>
    <t xml:space="preserve">Prada</t>
  </si>
  <si>
    <t xml:space="preserve">Sunglasses / Fragrances</t>
  </si>
  <si>
    <t xml:space="preserve">Tiles on Sunglasses + Fragrances</t>
  </si>
  <si>
    <t xml:space="preserve">Tom Ford</t>
  </si>
  <si>
    <t xml:space="preserve">Yves Saint Laurent</t>
  </si>
  <si>
    <t xml:space="preserve">Lucyd (Innovative Eyewear)</t>
  </si>
  <si>
    <t xml:space="preserve">Smart eyewear</t>
  </si>
  <si>
    <t xml:space="preserve">Showcase partnership, 7 locations, Q3 2023 rollout</t>
  </si>
  <si>
    <t xml:space="preserve">https://www.prnewswire.com/news-releases/innovative-eyewear-inc-announces-partnership-with-privato-duty-free-301865184.html</t>
  </si>
  <si>
    <t xml:space="preserve">NASDAQ: LUCY</t>
  </si>
  <si>
    <t xml:space="preserve">Bond No. 9</t>
  </si>
  <si>
    <t xml:space="preserve">Fragrances</t>
  </si>
  <si>
    <t xml:space="preserve">Brand tile, Fragrances page</t>
  </si>
  <si>
    <t xml:space="preserve">https://privatodutyfree.com/fragrances/</t>
  </si>
  <si>
    <t xml:space="preserve">Boss Hugo Boss</t>
  </si>
  <si>
    <t xml:space="preserve">BVLGARI</t>
  </si>
  <si>
    <t xml:space="preserve">Carolina Herrera</t>
  </si>
  <si>
    <t xml:space="preserve">Chloe</t>
  </si>
  <si>
    <t xml:space="preserve">Creed</t>
  </si>
  <si>
    <t xml:space="preserve">Dior</t>
  </si>
  <si>
    <t xml:space="preserve">Dolce &amp; Gabbana</t>
  </si>
  <si>
    <t xml:space="preserve">Giorgio Armani</t>
  </si>
  <si>
    <t xml:space="preserve">Guerlain</t>
  </si>
  <si>
    <t xml:space="preserve">Hermes</t>
  </si>
  <si>
    <t xml:space="preserve">Ignacio Figueras</t>
  </si>
  <si>
    <t xml:space="preserve">Issey Miyake</t>
  </si>
  <si>
    <t xml:space="preserve">Marc Jacobs</t>
  </si>
  <si>
    <t xml:space="preserve">Michael Kors</t>
  </si>
  <si>
    <t xml:space="preserve">Mugler</t>
  </si>
  <si>
    <t xml:space="preserve">Paco Rabanne</t>
  </si>
  <si>
    <t xml:space="preserve">Ralph Lauren</t>
  </si>
  <si>
    <t xml:space="preserve">Versace</t>
  </si>
  <si>
    <t xml:space="preserve">Viktor &amp; Rolf</t>
  </si>
  <si>
    <t xml:space="preserve">Alustre</t>
  </si>
  <si>
    <t xml:space="preserve">Skincare / Makeup</t>
  </si>
  <si>
    <t xml:space="preserve">Brand tile, Skincare/Makeup category page</t>
  </si>
  <si>
    <t xml:space="preserve">https://privatodutyfree.com/sub-category?category=7-Skincare/-Makeup</t>
  </si>
  <si>
    <t xml:space="preserve">Clarins</t>
  </si>
  <si>
    <t xml:space="preserve">Clinique</t>
  </si>
  <si>
    <t xml:space="preserve">FRE</t>
  </si>
  <si>
    <t xml:space="preserve">Kiehl's</t>
  </si>
  <si>
    <t xml:space="preserve">La Prairie</t>
  </si>
  <si>
    <t xml:space="preserve">Molton Brown</t>
  </si>
  <si>
    <t xml:space="preserve">O.P.I</t>
  </si>
  <si>
    <t xml:space="preserve">Philosophy</t>
  </si>
  <si>
    <t xml:space="preserve">Shiseido</t>
  </si>
  <si>
    <t xml:space="preserve">Valmont</t>
  </si>
  <si>
    <t xml:space="preserve">Vie En Rose</t>
  </si>
  <si>
    <t xml:space="preserve">GlamGlow</t>
  </si>
  <si>
    <t xml:space="preserve">Skincare</t>
  </si>
  <si>
    <t xml:space="preserve">Homepage tile</t>
  </si>
  <si>
    <t xml:space="preserve">Banyan Tree</t>
  </si>
  <si>
    <t xml:space="preserve">Beauty / Fragrance / Gifts</t>
  </si>
  <si>
    <t xml:space="preserve">Product pages in the site catalog (1,068 products)</t>
  </si>
  <si>
    <t xml:space="preserve">https://privatodutyfree.com/wp-sitemap-posts-product-1.xml</t>
  </si>
  <si>
    <t xml:space="preserve">Bobbi Brown</t>
  </si>
  <si>
    <t xml:space="preserve">Bonpoint</t>
  </si>
  <si>
    <t xml:space="preserve">Burberry</t>
  </si>
  <si>
    <t xml:space="preserve">By Terry</t>
  </si>
  <si>
    <t xml:space="preserve">Calvin Klein</t>
  </si>
  <si>
    <t xml:space="preserve">Courreges</t>
  </si>
  <si>
    <t xml:space="preserve">Delilah</t>
  </si>
  <si>
    <t xml:space="preserve">Elizabeth Arden</t>
  </si>
  <si>
    <t xml:space="preserve">Estee Lauder</t>
  </si>
  <si>
    <t xml:space="preserve">Glasshouse Fragrances</t>
  </si>
  <si>
    <t xml:space="preserve">Hairburst</t>
  </si>
  <si>
    <t xml:space="preserve">Hysses</t>
  </si>
  <si>
    <t xml:space="preserve">Jimmy Choo</t>
  </si>
  <si>
    <t xml:space="preserve">Jo Malone London</t>
  </si>
  <si>
    <t xml:space="preserve">La Mer</t>
  </si>
  <si>
    <t xml:space="preserve">Lalique</t>
  </si>
  <si>
    <t xml:space="preserve">Laneige</t>
  </si>
  <si>
    <t xml:space="preserve">Lanvin</t>
  </si>
  <si>
    <t xml:space="preserve">Le Creuset</t>
  </si>
  <si>
    <t xml:space="preserve">MAC</t>
  </si>
  <si>
    <t xml:space="preserve">Maison 21G</t>
  </si>
  <si>
    <t xml:space="preserve">Maison de L'Asie</t>
  </si>
  <si>
    <t xml:space="preserve">Moncler</t>
  </si>
  <si>
    <t xml:space="preserve">Moschino</t>
  </si>
  <si>
    <t xml:space="preserve">Nudestix</t>
  </si>
  <si>
    <t xml:space="preserve">Origins</t>
  </si>
  <si>
    <t xml:space="preserve">Royal Selangor</t>
  </si>
  <si>
    <t xml:space="preserve">Scent Journer</t>
  </si>
  <si>
    <t xml:space="preserve">Shanghai Tang</t>
  </si>
  <si>
    <t xml:space="preserve">Sisley</t>
  </si>
  <si>
    <t xml:space="preserve">Six (Scents)</t>
  </si>
  <si>
    <t xml:space="preserve">Sulwhasoo</t>
  </si>
  <si>
    <t xml:space="preserve">Yuan Skincare</t>
  </si>
  <si>
    <t xml:space="preserve">Dr Smells</t>
  </si>
  <si>
    <t xml:space="preserve">Fragrance</t>
  </si>
  <si>
    <t xml:space="preserve">Name taken from the site catalog - needs additional confirmation</t>
  </si>
  <si>
    <t xml:space="preserve">verify</t>
  </si>
  <si>
    <t xml:space="preserve">Pristine</t>
  </si>
  <si>
    <t xml:space="preserve">Beauty</t>
  </si>
  <si>
    <t xml:space="preserve">CAO Cigars</t>
  </si>
  <si>
    <t xml:space="preserve">Tobacco</t>
  </si>
  <si>
    <t xml:space="preserve">Brand tile, Tobacco category page</t>
  </si>
  <si>
    <t xml:space="preserve">https://privatodutyfree.com/sub-category?category=9-Tobacco</t>
  </si>
  <si>
    <t xml:space="preserve">Casa 1910</t>
  </si>
  <si>
    <t xml:space="preserve">Cohiba Cigars</t>
  </si>
  <si>
    <t xml:space="preserve">Don Tomas Cigars</t>
  </si>
  <si>
    <t xml:space="preserve">JTI</t>
  </si>
  <si>
    <t xml:space="preserve">Macanudo Cigars</t>
  </si>
  <si>
    <t xml:space="preserve">Otis McAllister Inc</t>
  </si>
  <si>
    <t xml:space="preserve">Partagas Cigars</t>
  </si>
  <si>
    <t xml:space="preserve">Rocky Patel Cigars</t>
  </si>
  <si>
    <t xml:space="preserve">Winston</t>
  </si>
  <si>
    <t xml:space="preserve">Tobacco (cigarettes)</t>
  </si>
  <si>
    <t xml:space="preserve">Homepage tobacco tile</t>
  </si>
  <si>
    <t xml:space="preserve">JTI - implies full cigarette program</t>
  </si>
  <si>
    <t xml:space="preserve">LEGO</t>
  </si>
  <si>
    <t xml:space="preserve">Toys</t>
  </si>
  <si>
    <t xml:space="preserve">Brand tile on category page</t>
  </si>
  <si>
    <t xml:space="preserve">https://privatodutyfree.com/sub-category?category=24-Toys</t>
  </si>
  <si>
    <t xml:space="preserve">Sluban</t>
  </si>
  <si>
    <t xml:space="preserve">UKIDZ</t>
  </si>
  <si>
    <t xml:space="preserve">Joyride Harness</t>
  </si>
  <si>
    <t xml:space="preserve">Gifts/Collectibles</t>
  </si>
  <si>
    <t xml:space="preserve">https://privatodutyfree.com/sub-category?category=25-Gifts/Collectibles</t>
  </si>
  <si>
    <t xml:space="preserve">PXG</t>
  </si>
  <si>
    <t xml:space="preserve">Sporting Goods</t>
  </si>
  <si>
    <t xml:space="preserve">https://privatodutyfree.com/sub-category?category=27-Sporting-Goods</t>
  </si>
  <si>
    <t xml:space="preserve">Jelly Belly</t>
  </si>
  <si>
    <t xml:space="preserve">Edibles</t>
  </si>
  <si>
    <t xml:space="preserve">https://privatodutyfree.com/sub-category?category=4-Edibles</t>
  </si>
  <si>
    <t xml:space="preserve">David Clark</t>
  </si>
  <si>
    <t xml:space="preserve">Electronics</t>
  </si>
  <si>
    <t xml:space="preserve">https://privatodutyfree.com/sub-category?category=28-Electronics</t>
  </si>
  <si>
    <t xml:space="preserve">LOEWE</t>
  </si>
  <si>
    <t xml:space="preserve">Valor Comm</t>
  </si>
  <si>
    <t xml:space="preserve">Tequila Ocho</t>
  </si>
  <si>
    <t xml:space="preserve">Wine &amp; Spirits</t>
  </si>
  <si>
    <t xml:space="preserve">Live product on their separate liquor store (44 products)</t>
  </si>
  <si>
    <t xml:space="preserve">https://privato-duty.myshopify.com/products.json</t>
  </si>
  <si>
    <t xml:space="preserve">Hibiki (Suntory)</t>
  </si>
  <si>
    <t xml:space="preserve">Cairlinn Bay</t>
  </si>
  <si>
    <t xml:space="preserve">The Macallan</t>
  </si>
  <si>
    <t xml:space="preserve">Lagavulin</t>
  </si>
  <si>
    <t xml:space="preserve">Facundo</t>
  </si>
  <si>
    <t xml:space="preserve">Glenfiddich</t>
  </si>
  <si>
    <t xml:space="preserve">Ron Zacapa</t>
  </si>
  <si>
    <t xml:space="preserve">The Balvenie</t>
  </si>
  <si>
    <t xml:space="preserve">Plantation</t>
  </si>
  <si>
    <t xml:space="preserve">Johnnie Walker (Blue)</t>
  </si>
  <si>
    <t xml:space="preserve">Michter's</t>
  </si>
  <si>
    <t xml:space="preserve">Jefferson's Ocean</t>
  </si>
  <si>
    <t xml:space="preserve">Kentucky Owl</t>
  </si>
  <si>
    <t xml:space="preserve">Hennessy</t>
  </si>
  <si>
    <t xml:space="preserve">Remy Martin (Louis XIII)</t>
  </si>
  <si>
    <t xml:space="preserve">Caymus</t>
  </si>
  <si>
    <t xml:space="preserve">Flowers</t>
  </si>
  <si>
    <t xml:space="preserve">Bacardi</t>
  </si>
  <si>
    <t xml:space="preserve">Opus One</t>
  </si>
  <si>
    <t xml:space="preserve">On The Rocks (Effen)</t>
  </si>
  <si>
    <t xml:space="preserve">Marchesi Antinori (Tignanello)</t>
  </si>
  <si>
    <t xml:space="preserve">Chateau Cos d'Estournel</t>
  </si>
  <si>
    <t xml:space="preserve">Grand Marnier</t>
  </si>
  <si>
    <t xml:space="preserve">Far Niente</t>
  </si>
  <si>
    <t xml:space="preserve">Aperol</t>
  </si>
  <si>
    <t xml:space="preserve">Cloudy Bay</t>
  </si>
  <si>
    <t xml:space="preserve">Lalo</t>
  </si>
  <si>
    <t xml:space="preserve">Louis Latour</t>
  </si>
  <si>
    <t xml:space="preserve">Casamigos</t>
  </si>
  <si>
    <t xml:space="preserve">Dom Perignon</t>
  </si>
  <si>
    <t xml:space="preserve">Clase Azul</t>
  </si>
  <si>
    <t xml:space="preserve">Ruinart</t>
  </si>
  <si>
    <t xml:space="preserve">Don Julio (1942)</t>
  </si>
  <si>
    <t xml:space="preserve">Laurent-Perrier</t>
  </si>
  <si>
    <t xml:space="preserve">Aviation Gin</t>
  </si>
  <si>
    <t xml:space="preserve">Domaine Ott</t>
  </si>
  <si>
    <t xml:space="preserve">Monkey 47</t>
  </si>
  <si>
    <t xml:space="preserve">High Noon</t>
  </si>
  <si>
    <t xml:space="preserve">Beluga</t>
  </si>
  <si>
    <t xml:space="preserve">Modelo</t>
  </si>
  <si>
    <t xml:space="preserve">Grey Goose</t>
  </si>
  <si>
    <t xml:space="preserve">Tito's</t>
  </si>
  <si>
    <t xml:space="preserve">Glenmorangie 12</t>
  </si>
  <si>
    <t xml:space="preserve">Named in Streiffer partnership coverage</t>
  </si>
  <si>
    <t xml:space="preserve">The Last Drop Bourbon</t>
  </si>
  <si>
    <t xml:space="preserve">Blanton's</t>
  </si>
  <si>
    <t xml:space="preserve">Weller 12</t>
  </si>
  <si>
    <t xml:space="preserve">Buffalo Trace</t>
  </si>
  <si>
    <t xml:space="preserve">818 Tequila</t>
  </si>
  <si>
    <t xml:space="preserve">Disaronno</t>
  </si>
  <si>
    <t xml:space="preserve">Maestro Dobel</t>
  </si>
  <si>
    <t xml:space="preserve">Clix Vodka</t>
  </si>
  <si>
    <t xml:space="preserve">Moet Rose Imperial</t>
  </si>
  <si>
    <t xml:space="preserve">Whispering Angel</t>
  </si>
  <si>
    <t xml:space="preserve">Skagen / Armani Exchange / Emporio Armani / Diesel / DKNY / Kate Spade / Tory Burch / Michael Kors (watches)</t>
  </si>
  <si>
    <t xml:space="preserve">POTENTIAL - HIGH</t>
  </si>
  <si>
    <t xml:space="preserve">Fossil Group is a confirmed vendor (Michele, Zodiac); these are Fossil's owned/licensed lines. 3,250 watch SKUs needs this kind of multi-license book. Michael Kors already on homepage.</t>
  </si>
  <si>
    <t xml:space="preserve">Fossil Group chain</t>
  </si>
  <si>
    <t xml:space="preserve">Arnette / Oliver Peoples + licensed eyewear: Prada, Versace, D&amp;G, Armani, Burberry, Ralph Lauren, Coach, Michael Kors, Miu Miu</t>
  </si>
  <si>
    <t xml:space="preserve">Ray-Ban (140 styles) = EssilorLuxottica account; one wholesale relationship delivers the whole house + licensed portfolio. 5,013 sunglass SKUs not explainable by Ray-Ban alone.</t>
  </si>
  <si>
    <t xml:space="preserve">https://en.wikipedia.org/wiki/EssilorLuxottica</t>
  </si>
  <si>
    <t xml:space="preserve">Luxottica chain</t>
  </si>
  <si>
    <t xml:space="preserve">Carrera / Polaroid / Boss eyewear (Safilo); Tom Ford eyewear (Marcolin)</t>
  </si>
  <si>
    <t xml:space="preserve">POTENTIAL - MEDIUM</t>
  </si>
  <si>
    <t xml:space="preserve">Standard 2nd/3rd eyewear vendors in US travel retail; Maui Jim pattern confirmed at DFA and Loaded Retail.</t>
  </si>
  <si>
    <t xml:space="preserve">Safilo/Marcolin</t>
  </si>
  <si>
    <t xml:space="preserve">Nautica / Eddie Bauer / Reebok smart eyewear</t>
  </si>
  <si>
    <t xml:space="preserve">Eyewear</t>
  </si>
  <si>
    <t xml:space="preserve">Lucyd partner Innovative Eyewear's licensed lines - announced with the showcase deal.</t>
  </si>
  <si>
    <t xml:space="preserve">Lucyd chain</t>
  </si>
  <si>
    <t xml:space="preserve">Certina / Swatch / Omega (full line)</t>
  </si>
  <si>
    <t xml:space="preserve">Rado, Longines, Tissot, Hamilton, Mido all LISTED = Swatch Group account; sister brands likely available.</t>
  </si>
  <si>
    <t xml:space="preserve">Swatch Group chain</t>
  </si>
  <si>
    <t xml:space="preserve">Buchanan's / Crown Royal / Bulleit / Talisker / Ketel One / Tanqueray / Baileys / Smirnoff / Captain Morgan</t>
  </si>
  <si>
    <t xml:space="preserve">Spirits</t>
  </si>
  <si>
    <t xml:space="preserve">Already buys 5+ Diageo brands; all of these are on the brand wall of Streiffer, their bonded distributor.</t>
  </si>
  <si>
    <t xml:space="preserve">https://streifferdutyfree.com/brands/</t>
  </si>
  <si>
    <t xml:space="preserve">Diageo book via Streiffer</t>
  </si>
  <si>
    <t xml:space="preserve">Ardbeg / Belvedere / Veuve Clicquot / Volcan de mi Tierra</t>
  </si>
  <si>
    <t xml:space="preserve">Spirits/Champagne</t>
  </si>
  <si>
    <t xml:space="preserve">Glenmorangie, Moet, Dom Perignon, Hennessy, Ruinart, Cloudy Bay all carried = Moet Hennessy account; Ardbeg/Belvedere on Streiffer wall.</t>
  </si>
  <si>
    <t xml:space="preserve">Moet Hennessy book</t>
  </si>
  <si>
    <t xml:space="preserve">Eagle Rare / Fireball / Southern Comfort / Wheatley</t>
  </si>
  <si>
    <t xml:space="preserve">Buffalo Trace + Blanton's + Weller = Sazerac account; Sazerac lines on Streiffer wall; Wheatley at DFA in-channel.</t>
  </si>
  <si>
    <t xml:space="preserve">Sazerac book</t>
  </si>
  <si>
    <t xml:space="preserve">Jose Cuervo / 1800 / Kraken / Bushmills</t>
  </si>
  <si>
    <t xml:space="preserve">Maestro Dobel = Proximo; these Proximo lines are on Streiffer's wall.</t>
  </si>
  <si>
    <t xml:space="preserve">Proximo book</t>
  </si>
  <si>
    <t xml:space="preserve">Highland Park / Famous Grouse / Cointreau / Patron / Bombay / Dewar's / Jack Daniel's / Woodford Reserve / Jim Beam / Maker's Mark / Armand de Brignac / Campari / Wild Turkey</t>
  </si>
  <si>
    <t xml:space="preserve">Visible on Streiffer's published brand wall (~65 of '500+ brands'); whatever the bonded distributor stocks is orderable. Book access is not confirmed carriage.</t>
  </si>
  <si>
    <t xml:space="preserve">Streiffer wall</t>
  </si>
  <si>
    <t xml:space="preserve">Punch / Hoyo de Monterrey / La Gloria Cubana</t>
  </si>
  <si>
    <t xml:space="preserve">Cigars</t>
  </si>
  <si>
    <t xml:space="preserve">Cohiba/Partagas US rights come via Otis McAllister / General Cigar; same supplier portfolio. Macanudo + CAO already LISTED.</t>
  </si>
  <si>
    <t xml:space="preserve">General Cigar chain</t>
  </si>
  <si>
    <t xml:space="preserve">Marlboro / Camel / Davidoff cigarettes / ZYN</t>
  </si>
  <si>
    <t xml:space="preserve">Winston on homepage = full cigarette program; standard US travel-retail tobacco set (DFA pattern).</t>
  </si>
  <si>
    <t xml:space="preserve">Cigarette program</t>
  </si>
  <si>
    <t xml:space="preserve">Lancome / YSL Beauty / Armani Beauty (L'Oreal TR book)</t>
  </si>
  <si>
    <t xml:space="preserve">Catalog is Estee Lauder-heavy; L'Oreal Travel Retail Americas book is the near-universal complement (DFA, IS, Avolta).</t>
  </si>
  <si>
    <t xml:space="preserve">L'Oreal TR</t>
  </si>
  <si>
    <t xml:space="preserve">111Skin / Augustinus Bader</t>
  </si>
  <si>
    <t xml:space="preserve">POTENTIAL - LOW</t>
  </si>
  <si>
    <t xml:space="preserve">Valmont + La Mer + La Prairie = ultra-premium skincare wall; these are the usual companions.</t>
  </si>
  <si>
    <t xml:space="preserve">Ultra-premium skincare</t>
  </si>
  <si>
    <t xml:space="preserve">Montblanc timepieces / Bulgari</t>
  </si>
  <si>
    <t xml:space="preserve">Luxury watches/jewelry</t>
  </si>
  <si>
    <t xml:space="preserve">Standard US TR luxury-watch vendors; TAG Heuer + Breitling already LISTED; Montblanc fragrance confirmed.</t>
  </si>
  <si>
    <t xml:space="preserve">Top-end watches</t>
  </si>
  <si>
    <t xml:space="preserve">Vendor / Partner</t>
  </si>
  <si>
    <t xml:space="preserve">Role</t>
  </si>
  <si>
    <t xml:space="preserve">Streiffer Duty Free (Millett Duty Free Inc.)</t>
  </si>
  <si>
    <t xml:space="preserve">Bonded distribution - tobacco, wine, champagne, spirits (+Valmont)</t>
  </si>
  <si>
    <t xml:space="preserve">CONFIRMED</t>
  </si>
  <si>
    <t xml:space="preserve">New Orleans, family-owned since 1896; John &amp; Tristan Millett; Westchester + Fort Lauderdale hubs first; publishes ~65 of '500+ brands'</t>
  </si>
  <si>
    <t xml:space="preserve">Otis McAllister Inc.</t>
  </si>
  <si>
    <t xml:space="preserve">Tobacco supplier (Cohiba, Partagas US rights)</t>
  </si>
  <si>
    <t xml:space="preserve">Also a live tile on Privato's Tobacco page; same supplier behind International Shoppes' JFK Cohiba humidor</t>
  </si>
  <si>
    <t xml:space="preserve">JTI (Japan Tobacco International)</t>
  </si>
  <si>
    <t xml:space="preserve">Tobacco supplier (Winston)</t>
  </si>
  <si>
    <t xml:space="preserve">Tile on Tobacco page; Winston on homepage</t>
  </si>
  <si>
    <t xml:space="preserve">Diageo</t>
  </si>
  <si>
    <t xml:space="preserve">Spirits supplier</t>
  </si>
  <si>
    <t xml:space="preserve">Named as working with Privato/Streiffer (JW, Lagavulin, Don Julio, Casamigos...)</t>
  </si>
  <si>
    <t xml:space="preserve">Sazerac</t>
  </si>
  <si>
    <t xml:space="preserve">Named in press (Buffalo Trace, Blanton's, Weller)</t>
  </si>
  <si>
    <t xml:space="preserve">Proximo</t>
  </si>
  <si>
    <t xml:space="preserve">Named in press (Maestro Dobel)</t>
  </si>
  <si>
    <t xml:space="preserve">Fifth Generation (Tito's), Brown-Forman, Suntory, Southern Glazer's, Campari, Alexander James</t>
  </si>
  <si>
    <t xml:space="preserve">Spirits suppliers</t>
  </si>
  <si>
    <t xml:space="preserve">Named at Pinehurst BBQ Festival sponsorship</t>
  </si>
  <si>
    <t xml:space="preserve">https://travelmarketsinsider.net/privato-duty-free-and-streiffer-duty-free-sponsor-pinehurst-barbecue-festival/</t>
  </si>
  <si>
    <t xml:space="preserve">Fossil Group</t>
  </si>
  <si>
    <t xml:space="preserve">Watch vendor (Michele, Zodiac; license book incl. MK, Armani Exchange, Skagen...)</t>
  </si>
  <si>
    <t xml:space="preserve">Named in press; anchors the watch assortment</t>
  </si>
  <si>
    <t xml:space="preserve">EssilorLuxottica</t>
  </si>
  <si>
    <t xml:space="preserve">Eyewear vendor (Ray-Ban +)</t>
  </si>
  <si>
    <t xml:space="preserve">INFERRED</t>
  </si>
  <si>
    <t xml:space="preserve">'140 styles of Ray-Ban' implies the account; portfolio likely explains the 5,013 sunglass SKUs</t>
  </si>
  <si>
    <t xml:space="preserve">Innovative Eyewear, Inc. (NASDAQ: LUCY)</t>
  </si>
  <si>
    <t xml:space="preserve">Lucyd smart-eyewear showcase partner (7 locations)</t>
  </si>
  <si>
    <t xml:space="preserve">Announced Jun 2023, Q3 2023 rollout</t>
  </si>
  <si>
    <t xml:space="preserve">Southern Sky Aviation (Panama City FL)</t>
  </si>
  <si>
    <t xml:space="preserve">FBO retail host</t>
  </si>
  <si>
    <t xml:space="preserve">Opened Jan 2025 - immediately the #3 best-selling location</t>
  </si>
  <si>
    <t xml:space="preserve">https://travelmarketsinsider.net/privato-duty-free-adds-new-fob-airports-to-portfolio-as-partnership-with-streiffer-flourishes/</t>
  </si>
  <si>
    <t xml:space="preserve">Signature Aviation</t>
  </si>
  <si>
    <t xml:space="preserve">FBO channel partner (multiple airports)</t>
  </si>
  <si>
    <t xml:space="preserve">CONFIRMED (their site)</t>
  </si>
  <si>
    <t xml:space="preserve">No reciprocal mention on Signature's site yet</t>
  </si>
  <si>
    <t xml:space="preserve">https://privatodutyfree.com/locations/</t>
  </si>
  <si>
    <t xml:space="preserve">Atlantic Aviation</t>
  </si>
  <si>
    <t xml:space="preserve">No reciprocal mention</t>
  </si>
  <si>
    <t xml:space="preserve">Million Air</t>
  </si>
  <si>
    <t xml:space="preserve">FBO channel partner (10+ bases incl. Albany, Austin, Houston, White Plains, Indy, Bozeman, Page, Marathon, Tallahassee, Gulfport)</t>
  </si>
  <si>
    <t xml:space="preserve">Jet Aviation / Sheltair / Meridian / Clay Lacy / Wilson Air / Texas Jet / American Aero / Cornerstone / Banyan / Lynx / Fontainebleau / TAC Air / W Aviation / National Jets / Jetscape / Castle &amp; Cooke / Gateway Aviation</t>
  </si>
  <si>
    <t xml:space="preserve">FBO channel partners</t>
  </si>
  <si>
    <t xml:space="preserve">Banyan (FXE) currently features another duty-free retailer - an open co-marketing conversation</t>
  </si>
  <si>
    <t xml:space="preserve">NetJets / Wheels Up</t>
  </si>
  <si>
    <t xml:space="preserve">Charter clientele source (not contractual partners)</t>
  </si>
  <si>
    <t xml:space="preserve">'Charters from companies like Netjets, Wheels Up, etc.'</t>
  </si>
  <si>
    <t xml:space="preserve">#</t>
  </si>
  <si>
    <t xml:space="preserve">Code (as published)</t>
  </si>
  <si>
    <t xml:space="preserve">Market / State</t>
  </si>
  <si>
    <t xml:space="preserve">FBO / Location (verbatim from source)</t>
  </si>
  <si>
    <t xml:space="preserve">Type</t>
  </si>
  <si>
    <t xml:space="preserve">Source</t>
  </si>
  <si>
    <t xml:space="preserve">Corrections / Notes</t>
  </si>
  <si>
    <t xml:space="preserve">KALB</t>
  </si>
  <si>
    <t xml:space="preserve">Albany NY</t>
  </si>
  <si>
    <t xml:space="preserve">Millionair Albany</t>
  </si>
  <si>
    <t xml:space="preserve">FBO retail</t>
  </si>
  <si>
    <t xml:space="preserve">Their locations page</t>
  </si>
  <si>
    <t xml:space="preserve">North American Flight Services</t>
  </si>
  <si>
    <t xml:space="preserve">KSCH Schenectady County Airport</t>
  </si>
  <si>
    <t xml:space="preserve">Satellite airport (serviced)</t>
  </si>
  <si>
    <t xml:space="preserve">South Albany Airport 4BO</t>
  </si>
  <si>
    <t xml:space="preserve">4B0, not 4BO</t>
  </si>
  <si>
    <t xml:space="preserve">Saratoga County Airport 5B2</t>
  </si>
  <si>
    <t xml:space="preserve">KAUS</t>
  </si>
  <si>
    <t xml:space="preserve">Austin TX</t>
  </si>
  <si>
    <t xml:space="preserve">Millionair Austin</t>
  </si>
  <si>
    <t xml:space="preserve">Atlantic</t>
  </si>
  <si>
    <t xml:space="preserve">Henriksen Jet Center KEDC</t>
  </si>
  <si>
    <t xml:space="preserve">KBWI</t>
  </si>
  <si>
    <t xml:space="preserve">Baltimore MD</t>
  </si>
  <si>
    <t xml:space="preserve">Signature Flight Support</t>
  </si>
  <si>
    <t xml:space="preserve">MillionAir</t>
  </si>
  <si>
    <t xml:space="preserve">Million Air (brand spelling)</t>
  </si>
  <si>
    <t xml:space="preserve">Tipton Airport</t>
  </si>
  <si>
    <t xml:space="preserve">Lee Airport</t>
  </si>
  <si>
    <t xml:space="preserve">Freeway Aviation</t>
  </si>
  <si>
    <t xml:space="preserve">Martin State Airport</t>
  </si>
  <si>
    <t xml:space="preserve">KFLL</t>
  </si>
  <si>
    <t xml:space="preserve">Fort Lauderdale FL</t>
  </si>
  <si>
    <t xml:space="preserve">Sheltair</t>
  </si>
  <si>
    <t xml:space="preserve">Jetscape (future partner purchased by Sky Services of Canada)</t>
  </si>
  <si>
    <t xml:space="preserve">National Jets</t>
  </si>
  <si>
    <t xml:space="preserve">KFTW</t>
  </si>
  <si>
    <t xml:space="preserve">Fort Worth TX</t>
  </si>
  <si>
    <t xml:space="preserve">Texas Jet</t>
  </si>
  <si>
    <t xml:space="preserve">American Aero</t>
  </si>
  <si>
    <t xml:space="preserve">Cornerstone Air Center</t>
  </si>
  <si>
    <t xml:space="preserve">KFTY</t>
  </si>
  <si>
    <t xml:space="preserve">Atlanta (Fulton County) GA</t>
  </si>
  <si>
    <t xml:space="preserve">Hill Aircraft</t>
  </si>
  <si>
    <t xml:space="preserve">KFXE</t>
  </si>
  <si>
    <t xml:space="preserve">Fort Lauderdale Executive FL</t>
  </si>
  <si>
    <t xml:space="preserve">Banyan</t>
  </si>
  <si>
    <t xml:space="preserve">Fort Lauderdale Executive Jet Center</t>
  </si>
  <si>
    <t xml:space="preserve">Lynx FBO</t>
  </si>
  <si>
    <t xml:space="preserve">W Aviation</t>
  </si>
  <si>
    <t xml:space="preserve">KGPT</t>
  </si>
  <si>
    <t xml:space="preserve">Gulfport-Biloxi MS</t>
  </si>
  <si>
    <t xml:space="preserve">Millionair Gulfport Biloxi</t>
  </si>
  <si>
    <t xml:space="preserve">Apollo Flight Operations and School</t>
  </si>
  <si>
    <t xml:space="preserve">KHOU</t>
  </si>
  <si>
    <t xml:space="preserve">Houston TX</t>
  </si>
  <si>
    <t xml:space="preserve">Millionair Houston</t>
  </si>
  <si>
    <t xml:space="preserve">Wilson Air Center</t>
  </si>
  <si>
    <t xml:space="preserve">Jet Aviation</t>
  </si>
  <si>
    <t xml:space="preserve">Galaxy FBO</t>
  </si>
  <si>
    <t xml:space="preserve">Ellington Airport KEFD</t>
  </si>
  <si>
    <t xml:space="preserve">Pearland Regional Airport KLJV</t>
  </si>
  <si>
    <t xml:space="preserve">KLVJ, not KLJV</t>
  </si>
  <si>
    <t xml:space="preserve">La Porte Municipal Airport T41</t>
  </si>
  <si>
    <t xml:space="preserve">Houston Southwest Airport KAXH</t>
  </si>
  <si>
    <t xml:space="preserve">KHPN</t>
  </si>
  <si>
    <t xml:space="preserve">White Plains NY</t>
  </si>
  <si>
    <t xml:space="preserve">Millionair White Plains</t>
  </si>
  <si>
    <t xml:space="preserve">Signature Flight Support East</t>
  </si>
  <si>
    <t xml:space="preserve">Signature Flight Support West</t>
  </si>
  <si>
    <t xml:space="preserve">Atlantic East</t>
  </si>
  <si>
    <t xml:space="preserve">Atlantic West</t>
  </si>
  <si>
    <t xml:space="preserve">KIND</t>
  </si>
  <si>
    <t xml:space="preserve">Indianapolis IN</t>
  </si>
  <si>
    <t xml:space="preserve">Millionair Indianapolis</t>
  </si>
  <si>
    <t xml:space="preserve">A Jet Access</t>
  </si>
  <si>
    <t xml:space="preserve">First Wing Jet Center</t>
  </si>
  <si>
    <t xml:space="preserve">Downtown Heliport 8A4</t>
  </si>
  <si>
    <t xml:space="preserve">Eagle Creek Airpark EYE</t>
  </si>
  <si>
    <t xml:space="preserve">Hendricks County Airport Gordon Graham Field KHFY</t>
  </si>
  <si>
    <t xml:space="preserve">KHFY is Indy South Greenwood - name/code mismatch (Gordon Graham Field is 2R2)</t>
  </si>
  <si>
    <t xml:space="preserve">Indianpolis Regional Airport MQI</t>
  </si>
  <si>
    <t xml:space="preserve">Indianapolis; KMQJ, not MQI (MQI is Dare County NC)</t>
  </si>
  <si>
    <t xml:space="preserve">Metropolitan Airport UMP</t>
  </si>
  <si>
    <t xml:space="preserve">KIWA</t>
  </si>
  <si>
    <t xml:space="preserve">Phoenix-Mesa Gateway AZ</t>
  </si>
  <si>
    <t xml:space="preserve">Gateway Aviation Services</t>
  </si>
  <si>
    <t xml:space="preserve">KLAS</t>
  </si>
  <si>
    <t xml:space="preserve">Las Vegas NV</t>
  </si>
  <si>
    <t xml:space="preserve">Henderson</t>
  </si>
  <si>
    <t xml:space="preserve">KMDW</t>
  </si>
  <si>
    <t xml:space="preserve">Chicago Midway IL</t>
  </si>
  <si>
    <t xml:space="preserve">KMMU</t>
  </si>
  <si>
    <t xml:space="preserve">Morristown NJ</t>
  </si>
  <si>
    <t xml:space="preserve">LYNX FBO</t>
  </si>
  <si>
    <t xml:space="preserve">signature Flight Support</t>
  </si>
  <si>
    <t xml:space="preserve">Signature (lowercase on site)</t>
  </si>
  <si>
    <t xml:space="preserve">KTEB</t>
  </si>
  <si>
    <t xml:space="preserve">Teterboro NJ</t>
  </si>
  <si>
    <t xml:space="preserve">Meridian</t>
  </si>
  <si>
    <t xml:space="preserve">Signature Flight Support South</t>
  </si>
  <si>
    <t xml:space="preserve">KVNY</t>
  </si>
  <si>
    <t xml:space="preserve">Van Nuys CA</t>
  </si>
  <si>
    <t xml:space="preserve">Clay Lacy</t>
  </si>
  <si>
    <t xml:space="preserve">Castle &amp; Cooke Aviation</t>
  </si>
  <si>
    <t xml:space="preserve">KABE</t>
  </si>
  <si>
    <t xml:space="preserve">Allentown PA</t>
  </si>
  <si>
    <t xml:space="preserve">Lehigh Valley Aviation</t>
  </si>
  <si>
    <t xml:space="preserve">KBCT</t>
  </si>
  <si>
    <t xml:space="preserve">Boca Raton FL</t>
  </si>
  <si>
    <t xml:space="preserve">KBJC</t>
  </si>
  <si>
    <t xml:space="preserve">Denver (Rocky Mountain Metro) CO</t>
  </si>
  <si>
    <t xml:space="preserve">Duncan</t>
  </si>
  <si>
    <t xml:space="preserve">KCLT KJKR</t>
  </si>
  <si>
    <t xml:space="preserve">Charlotte / Pinehurst / Concord NC</t>
  </si>
  <si>
    <t xml:space="preserve">KCLT valid; 'KJKR' invalid - Skytech is at KSOP (Pinehurst), Concord Padgett is KJQF</t>
  </si>
  <si>
    <t xml:space="preserve">Skytech</t>
  </si>
  <si>
    <t xml:space="preserve">Their locations page + trade press</t>
  </si>
  <si>
    <t xml:space="preserve">KCLT valid; 'KJKR' invalid - Skytech is at KSOP (Pinehurst), Concord Padgett is KJQF; Permanent store confirmed at Moore County (KSOP) Sep 2025 - launched at 2024 US Open</t>
  </si>
  <si>
    <t xml:space="preserve">Concord Padgett</t>
  </si>
  <si>
    <t xml:space="preserve">KOPF</t>
  </si>
  <si>
    <t xml:space="preserve">Miami Opa-locka FL</t>
  </si>
  <si>
    <t xml:space="preserve">FontainBleau Aviation</t>
  </si>
  <si>
    <t xml:space="preserve">Fontainebleau</t>
  </si>
  <si>
    <t xml:space="preserve">KORL KISM</t>
  </si>
  <si>
    <t xml:space="preserve">Orlando / Kissimmee FL</t>
  </si>
  <si>
    <t xml:space="preserve">Kissimmee Jet Center</t>
  </si>
  <si>
    <t xml:space="preserve">Odyssey Aviation ISM</t>
  </si>
  <si>
    <t xml:space="preserve">KPBI</t>
  </si>
  <si>
    <t xml:space="preserve">West Palm Beach FL</t>
  </si>
  <si>
    <t xml:space="preserve">KSLC</t>
  </si>
  <si>
    <t xml:space="preserve">Salt Lake City UT</t>
  </si>
  <si>
    <t xml:space="preserve">Tac Air</t>
  </si>
  <si>
    <t xml:space="preserve">KSQL</t>
  </si>
  <si>
    <t xml:space="preserve">San Carlos CA</t>
  </si>
  <si>
    <t xml:space="preserve">Rabbit Aviation Services</t>
  </si>
  <si>
    <t xml:space="preserve">West Valley</t>
  </si>
  <si>
    <t xml:space="preserve">Diamon Aviation</t>
  </si>
  <si>
    <t xml:space="preserve">Diamond</t>
  </si>
  <si>
    <t xml:space="preserve">KSJU</t>
  </si>
  <si>
    <t xml:space="preserve">San Juan PR</t>
  </si>
  <si>
    <t xml:space="preserve">TJSJ (no K prefix for Puerto Rico)</t>
  </si>
  <si>
    <t xml:space="preserve">Airport Aviation</t>
  </si>
  <si>
    <t xml:space="preserve">KTLH</t>
  </si>
  <si>
    <t xml:space="preserve">Tallahassee FL</t>
  </si>
  <si>
    <t xml:space="preserve">Millionair Tallahassee</t>
  </si>
  <si>
    <t xml:space="preserve">Quincy Municipal Airport 2J9</t>
  </si>
  <si>
    <t xml:space="preserve">KBZN</t>
  </si>
  <si>
    <t xml:space="preserve">Bozeman MT</t>
  </si>
  <si>
    <t xml:space="preserve">Millionair</t>
  </si>
  <si>
    <t xml:space="preserve">Signature Aviation Yellowstone Jet Center</t>
  </si>
  <si>
    <t xml:space="preserve">KPGA</t>
  </si>
  <si>
    <t xml:space="preserve">Page AZ</t>
  </si>
  <si>
    <t xml:space="preserve">Classic Avaition</t>
  </si>
  <si>
    <t xml:space="preserve">Classic Aviation</t>
  </si>
  <si>
    <t xml:space="preserve">KMTH</t>
  </si>
  <si>
    <t xml:space="preserve">Marathon (Florida Keys) FL</t>
  </si>
  <si>
    <t xml:space="preserve">KECP</t>
  </si>
  <si>
    <t xml:space="preserve">Panama City FL</t>
  </si>
  <si>
    <t xml:space="preserve">Southern Sky Aviation</t>
  </si>
  <si>
    <t xml:space="preserve">Trade press (Jan 2025 opening)</t>
  </si>
  <si>
    <t xml:space="preserve">#3 best-selling location almost immediately; not on the site's list</t>
  </si>
  <si>
    <t xml:space="preserve">KBUR</t>
  </si>
  <si>
    <t xml:space="preserve">Burbank CA</t>
  </si>
  <si>
    <t xml:space="preserve">FBO not named in coverage</t>
  </si>
  <si>
    <t xml:space="preserve">Trade press (2025)</t>
  </si>
  <si>
    <t xml:space="preserve">Called out as a strong location; not on the site's list</t>
  </si>
  <si>
    <t xml:space="preserve">HQ</t>
  </si>
  <si>
    <t xml:space="preserve">Dania Beach FL</t>
  </si>
  <si>
    <t xml:space="preserve">11 SW 12th Ave Suite 106 - warehouse / corporate</t>
  </si>
  <si>
    <t xml:space="preserve">HQ / warehouse</t>
  </si>
  <si>
    <t xml:space="preserve">State record + company privacy policy</t>
  </si>
  <si>
    <t xml:space="preserve">Apple Maps lists it as 'Bulldog Duty Free'; no Google listing</t>
  </si>
  <si>
    <t xml:space="preserve">-</t>
  </si>
  <si>
    <t xml:space="preserve">Westchester NY area</t>
  </si>
  <si>
    <t xml:space="preserve">Bonded warehouse (first rollout hub)</t>
  </si>
  <si>
    <t xml:space="preserve">Warehouse</t>
  </si>
  <si>
    <t xml:space="preserve">Trade press</t>
  </si>
  <si>
    <t xml:space="preserve">Named as the #1 sales market and first Streiffer rollout hub</t>
  </si>
  <si>
    <t xml:space="preserve">Fort Lauderdale FL area</t>
  </si>
  <si>
    <t xml:space="preserve">Second Streiffer rollout hub</t>
  </si>
  <si>
    <t xml:space="preserve">Various (unnamed)</t>
  </si>
  <si>
    <t xml:space="preserve">16 additional bonded warehouses</t>
  </si>
  <si>
    <t xml:space="preserve">Trade press (18 total, Mar 2025)</t>
  </si>
  <si>
    <t xml:space="preserve">Cities never published - get the list from the client</t>
  </si>
  <si>
    <t xml:space="preserve">COUNT RECONCILIATION (2026-08-27):</t>
  </si>
  <si>
    <t xml:space="preserve">- Documented retail points in this sheet: 105 from their locations page + 3 from trade press (Panama City, Burbank, Pinehurst) = 108. Plus HQ and 18 bonded warehouses (2 named hubs + 16 unnamed) = 111 rows total.</t>
  </si>
  <si>
    <t xml:space="preserve">- The company's own numbers: homepage says 105 FBO locations; trade press says 112 FBOs and 18 warehouses (Mar 2025).</t>
  </si>
  <si>
    <t xml:space="preserve">- THREE DIFFERENT NUMBERS, kept separate: (a) 108 publicly documented retail points (this sheet); (b) ~240-250 locations indicated client-side as the operating/near-term network - the number the gap below is measured against; (c) a growth target of ~240 ADDITIONAL locations reported in trade press (Jul 2024, needing 12-18 more warehouses), which would imply ~350 at full build-out. (b) and (c) are different claims - reconcile both with the client.</t>
  </si>
  <si>
    <t xml:space="preserve">- THE GAP, calculated against the client-side indication: ~240 indicated - 108 publicly documented retail points = ~132 locations (55%) not yet visible publicly. Each location also delivers to '3 to over 20 neighboring FBOs' (their homepage), which is how a ~112-FBO staffed network can serve 240+ points.</t>
  </si>
  <si>
    <t xml:space="preserve">- What closes it: the client's internal location list. Until then, every count above 112 is a target, not a documented footprint - and making that unpublished 55% visible is itself a core retail-brand opportunity.</t>
  </si>
  <si>
    <t xml:space="preserve">- Sources: https://privatodutyfree.com/locations/ (verified against two independent reads of the page) | https://travelmarketsinsider.net/privato-duty-free-adds-new-fob-airports-to-portfolio-as-partnership-with-streiffer-flourishes/ | https://travelmarketsinsider.net/wp-content/uploads/2025/03/IAADFS-2025-Final-web-1.pdf</t>
  </si>
  <si>
    <t xml:space="preserve">FAA ID</t>
  </si>
  <si>
    <t xml:space="preserve">ICAO</t>
  </si>
  <si>
    <t xml:space="preserve">Airport name</t>
  </si>
  <si>
    <t xml:space="preserve">City</t>
  </si>
  <si>
    <t xml:space="preserve">State</t>
  </si>
  <si>
    <t xml:space="preserve">Use</t>
  </si>
  <si>
    <t xml:space="preserve">Facility type</t>
  </si>
  <si>
    <t xml:space="preserve">Fuel types (FAA codes)</t>
  </si>
  <si>
    <t xml:space="preserve">Miles to closest Privato</t>
  </si>
  <si>
    <t xml:space="preserve">Closest Privato airport</t>
  </si>
  <si>
    <t xml:space="preserve">Avg income per return, 50-mile area (IRS 2022)</t>
  </si>
  <si>
    <t xml:space="preserve">Returns $200K+, 50-mile area (%)</t>
  </si>
  <si>
    <t xml:space="preserve">Air-taxi operations / yr (FAA)</t>
  </si>
  <si>
    <t xml:space="preserve">GA itinerant operations / yr (FAA)</t>
  </si>
  <si>
    <t xml:space="preserve">Based jets (FAA)</t>
  </si>
  <si>
    <t xml:space="preserve">Ops data year</t>
  </si>
  <si>
    <t xml:space="preserve">IWA</t>
  </si>
  <si>
    <t xml:space="preserve">MESA GATEWAY</t>
  </si>
  <si>
    <t xml:space="preserve">PHOENIX</t>
  </si>
  <si>
    <t xml:space="preserve">AZ</t>
  </si>
  <si>
    <t xml:space="preserve">Public</t>
  </si>
  <si>
    <t xml:space="preserve">Airport</t>
  </si>
  <si>
    <t xml:space="preserve">100LL,A</t>
  </si>
  <si>
    <t xml:space="preserve">2023</t>
  </si>
  <si>
    <t xml:space="preserve">PGA</t>
  </si>
  <si>
    <t xml:space="preserve">PAGE MUNI</t>
  </si>
  <si>
    <t xml:space="preserve">PAGE</t>
  </si>
  <si>
    <t xml:space="preserve">2022</t>
  </si>
  <si>
    <t xml:space="preserve">BUR</t>
  </si>
  <si>
    <t xml:space="preserve">BOB HOPE</t>
  </si>
  <si>
    <t xml:space="preserve">BURBANK</t>
  </si>
  <si>
    <t xml:space="preserve">CA</t>
  </si>
  <si>
    <t xml:space="preserve">100LL,A,A+,UL94</t>
  </si>
  <si>
    <t xml:space="preserve">SQL</t>
  </si>
  <si>
    <t xml:space="preserve">SAN CARLOS</t>
  </si>
  <si>
    <t xml:space="preserve">2020</t>
  </si>
  <si>
    <t xml:space="preserve">VNY</t>
  </si>
  <si>
    <t xml:space="preserve">VAN NUYS</t>
  </si>
  <si>
    <t xml:space="preserve">BJC</t>
  </si>
  <si>
    <t xml:space="preserve">ROCKY MOUNTAIN METRO</t>
  </si>
  <si>
    <t xml:space="preserve">DENVER</t>
  </si>
  <si>
    <t xml:space="preserve">CO</t>
  </si>
  <si>
    <t xml:space="preserve">100LL,A,UL94</t>
  </si>
  <si>
    <t xml:space="preserve">BCT</t>
  </si>
  <si>
    <t xml:space="preserve">BOCA RATON</t>
  </si>
  <si>
    <t xml:space="preserve">FL</t>
  </si>
  <si>
    <t xml:space="preserve">2018</t>
  </si>
  <si>
    <t xml:space="preserve">DJT</t>
  </si>
  <si>
    <t xml:space="preserve">KDJT</t>
  </si>
  <si>
    <t xml:space="preserve">PRESIDENT DONALD J TRUMP INTL</t>
  </si>
  <si>
    <t xml:space="preserve">WEST PALM BEACH</t>
  </si>
  <si>
    <t xml:space="preserve">PBI</t>
  </si>
  <si>
    <t xml:space="preserve">ECP</t>
  </si>
  <si>
    <t xml:space="preserve">NORTHWEST FLORIDA BEACHES INTL</t>
  </si>
  <si>
    <t xml:space="preserve">PANAMA CITY</t>
  </si>
  <si>
    <t xml:space="preserve">FLL</t>
  </si>
  <si>
    <t xml:space="preserve">FORT LAUDERDALE/HOLLYWOOD INTL</t>
  </si>
  <si>
    <t xml:space="preserve">FORT LAUDERDALE</t>
  </si>
  <si>
    <t xml:space="preserve">2024</t>
  </si>
  <si>
    <t xml:space="preserve">FXE</t>
  </si>
  <si>
    <t xml:space="preserve">FORT LAUDERDALE EXEC</t>
  </si>
  <si>
    <t xml:space="preserve">ISM</t>
  </si>
  <si>
    <t xml:space="preserve">KISM</t>
  </si>
  <si>
    <t xml:space="preserve">KISSIMMEE GATEWAY</t>
  </si>
  <si>
    <t xml:space="preserve">ORLANDO</t>
  </si>
  <si>
    <t xml:space="preserve">MTH</t>
  </si>
  <si>
    <t xml:space="preserve">THE FLORIDA KEYS MARATHON INTL</t>
  </si>
  <si>
    <t xml:space="preserve">MARATHON</t>
  </si>
  <si>
    <t xml:space="preserve">100LL,A1+</t>
  </si>
  <si>
    <t xml:space="preserve">OPF</t>
  </si>
  <si>
    <t xml:space="preserve">MIAMI-OPA LOCKA EXEC</t>
  </si>
  <si>
    <t xml:space="preserve">MIAMI</t>
  </si>
  <si>
    <t xml:space="preserve">ORL</t>
  </si>
  <si>
    <t xml:space="preserve">KORL</t>
  </si>
  <si>
    <t xml:space="preserve">ORLANDO EXEC</t>
  </si>
  <si>
    <t xml:space="preserve">100,100LL,A</t>
  </si>
  <si>
    <t xml:space="preserve">PALM BEACH INTL</t>
  </si>
  <si>
    <t xml:space="preserve">2021</t>
  </si>
  <si>
    <t xml:space="preserve">TLH</t>
  </si>
  <si>
    <t xml:space="preserve">TALLAHASSEE INTL</t>
  </si>
  <si>
    <t xml:space="preserve">TALLAHASSEE</t>
  </si>
  <si>
    <t xml:space="preserve">FTY</t>
  </si>
  <si>
    <t xml:space="preserve">FULTON COUNTY EXEC/CHARLIE BROWN FLD</t>
  </si>
  <si>
    <t xml:space="preserve">ATLANTA</t>
  </si>
  <si>
    <t xml:space="preserve">GA</t>
  </si>
  <si>
    <t xml:space="preserve">100LL,A+</t>
  </si>
  <si>
    <t xml:space="preserve">MDW</t>
  </si>
  <si>
    <t xml:space="preserve">CHICAGO MIDWAY INTL</t>
  </si>
  <si>
    <t xml:space="preserve">CHICAGO</t>
  </si>
  <si>
    <t xml:space="preserve">IL</t>
  </si>
  <si>
    <t xml:space="preserve">EYE</t>
  </si>
  <si>
    <t xml:space="preserve">KEYE</t>
  </si>
  <si>
    <t xml:space="preserve">EAGLE CREEK AIRPARK</t>
  </si>
  <si>
    <t xml:space="preserve">INDIANAPOLIS</t>
  </si>
  <si>
    <t xml:space="preserve">IN</t>
  </si>
  <si>
    <t xml:space="preserve">2019</t>
  </si>
  <si>
    <t xml:space="preserve">HFY</t>
  </si>
  <si>
    <t xml:space="preserve">KHFY</t>
  </si>
  <si>
    <t xml:space="preserve">INDY SOUTH GREENWOOD</t>
  </si>
  <si>
    <t xml:space="preserve">100LL,A,A+</t>
  </si>
  <si>
    <t xml:space="preserve">IND</t>
  </si>
  <si>
    <t xml:space="preserve">INDIANAPOLIS INTL</t>
  </si>
  <si>
    <t xml:space="preserve">100LL,A,A1+</t>
  </si>
  <si>
    <t xml:space="preserve">MQJ</t>
  </si>
  <si>
    <t xml:space="preserve">KMQJ</t>
  </si>
  <si>
    <t xml:space="preserve">INDIANAPOLIS RGNL</t>
  </si>
  <si>
    <t xml:space="preserve">UMP</t>
  </si>
  <si>
    <t xml:space="preserve">KUMP</t>
  </si>
  <si>
    <t xml:space="preserve">INDIANAPOLIS METRO</t>
  </si>
  <si>
    <t xml:space="preserve">BWI</t>
  </si>
  <si>
    <t xml:space="preserve">BALTIMORE/WASHINGTON INTL THURGOOD MARSHALL</t>
  </si>
  <si>
    <t xml:space="preserve">BALTIMORE</t>
  </si>
  <si>
    <t xml:space="preserve">MD</t>
  </si>
  <si>
    <t xml:space="preserve">FME</t>
  </si>
  <si>
    <t xml:space="preserve">KFME</t>
  </si>
  <si>
    <t xml:space="preserve">FORT MEADE EXEC</t>
  </si>
  <si>
    <t xml:space="preserve">FORT MEADE (ODENTON)</t>
  </si>
  <si>
    <t xml:space="preserve">MTN</t>
  </si>
  <si>
    <t xml:space="preserve">KMTN</t>
  </si>
  <si>
    <t xml:space="preserve">MARTIN STATE</t>
  </si>
  <si>
    <t xml:space="preserve">GPT</t>
  </si>
  <si>
    <t xml:space="preserve">GULFPORT-BILOXI INTL</t>
  </si>
  <si>
    <t xml:space="preserve">GULFPORT</t>
  </si>
  <si>
    <t xml:space="preserve">MS</t>
  </si>
  <si>
    <t xml:space="preserve">BZN</t>
  </si>
  <si>
    <t xml:space="preserve">BOZEMAN YELLOWSTONE INTL</t>
  </si>
  <si>
    <t xml:space="preserve">BOZEMAN</t>
  </si>
  <si>
    <t xml:space="preserve">MT</t>
  </si>
  <si>
    <t xml:space="preserve">CLT</t>
  </si>
  <si>
    <t xml:space="preserve">KCLT</t>
  </si>
  <si>
    <t xml:space="preserve">CHARLOTTE/DOUGLAS INTL</t>
  </si>
  <si>
    <t xml:space="preserve">CHARLOTTE</t>
  </si>
  <si>
    <t xml:space="preserve">NC</t>
  </si>
  <si>
    <t xml:space="preserve">100LL,A,A++</t>
  </si>
  <si>
    <t xml:space="preserve">JQF</t>
  </si>
  <si>
    <t xml:space="preserve">KJQF</t>
  </si>
  <si>
    <t xml:space="preserve">CONCORD-PADGETT RGNL</t>
  </si>
  <si>
    <t xml:space="preserve">CONCORD</t>
  </si>
  <si>
    <t xml:space="preserve">SOP</t>
  </si>
  <si>
    <t xml:space="preserve">KSOP</t>
  </si>
  <si>
    <t xml:space="preserve">MOORE COUNTY</t>
  </si>
  <si>
    <t xml:space="preserve">PINEHURST/SOUTHERN PINES</t>
  </si>
  <si>
    <t xml:space="preserve">MMU</t>
  </si>
  <si>
    <t xml:space="preserve">MORRISTOWN MUNI</t>
  </si>
  <si>
    <t xml:space="preserve">MORRISTOWN</t>
  </si>
  <si>
    <t xml:space="preserve">NJ</t>
  </si>
  <si>
    <t xml:space="preserve">TEB</t>
  </si>
  <si>
    <t xml:space="preserve">TETERBORO</t>
  </si>
  <si>
    <t xml:space="preserve">HND</t>
  </si>
  <si>
    <t xml:space="preserve">KHND</t>
  </si>
  <si>
    <t xml:space="preserve">HENDERSON EXEC</t>
  </si>
  <si>
    <t xml:space="preserve">LAS VEGAS</t>
  </si>
  <si>
    <t xml:space="preserve">NV</t>
  </si>
  <si>
    <t xml:space="preserve">LAS</t>
  </si>
  <si>
    <t xml:space="preserve">HARRY REID INTL</t>
  </si>
  <si>
    <t xml:space="preserve">100,100LL,A1+</t>
  </si>
  <si>
    <t xml:space="preserve">4B0</t>
  </si>
  <si>
    <t xml:space="preserve">SOUTH ALBANY</t>
  </si>
  <si>
    <t xml:space="preserve">SOUTH BETHLEHEM</t>
  </si>
  <si>
    <t xml:space="preserve">NY</t>
  </si>
  <si>
    <t xml:space="preserve">5B2</t>
  </si>
  <si>
    <t xml:space="preserve">SARATOGA COUNTY</t>
  </si>
  <si>
    <t xml:space="preserve">SARATOGA SPRINGS</t>
  </si>
  <si>
    <t xml:space="preserve">2017</t>
  </si>
  <si>
    <t xml:space="preserve">ALB</t>
  </si>
  <si>
    <t xml:space="preserve">ALBANY INTL</t>
  </si>
  <si>
    <t xml:space="preserve">ALBANY</t>
  </si>
  <si>
    <t xml:space="preserve">HPN</t>
  </si>
  <si>
    <t xml:space="preserve">WESTCHESTER COUNTY</t>
  </si>
  <si>
    <t xml:space="preserve">WHITE PLAINS</t>
  </si>
  <si>
    <t xml:space="preserve">SCH</t>
  </si>
  <si>
    <t xml:space="preserve">KSCH</t>
  </si>
  <si>
    <t xml:space="preserve">SCHENECTADY COUNTY</t>
  </si>
  <si>
    <t xml:space="preserve">SCHENECTADY</t>
  </si>
  <si>
    <t xml:space="preserve">ABE</t>
  </si>
  <si>
    <t xml:space="preserve">LEHIGH VALLEY INTL</t>
  </si>
  <si>
    <t xml:space="preserve">ALLENTOWN</t>
  </si>
  <si>
    <t xml:space="preserve">PA</t>
  </si>
  <si>
    <t xml:space="preserve">SJU</t>
  </si>
  <si>
    <t xml:space="preserve">TJSJ</t>
  </si>
  <si>
    <t xml:space="preserve">LUIS MUNOZ MARIN INTL</t>
  </si>
  <si>
    <t xml:space="preserve">SAN JUAN</t>
  </si>
  <si>
    <t xml:space="preserve">PR</t>
  </si>
  <si>
    <t xml:space="preserve">100,A+,A++</t>
  </si>
  <si>
    <t xml:space="preserve">AUS</t>
  </si>
  <si>
    <t xml:space="preserve">AUSTIN-BERGSTROM INTL</t>
  </si>
  <si>
    <t xml:space="preserve">AUSTIN</t>
  </si>
  <si>
    <t xml:space="preserve">TX</t>
  </si>
  <si>
    <t xml:space="preserve">AXH</t>
  </si>
  <si>
    <t xml:space="preserve">KAXH</t>
  </si>
  <si>
    <t xml:space="preserve">HOUSTON/SOUTHWEST</t>
  </si>
  <si>
    <t xml:space="preserve">HOUSTON</t>
  </si>
  <si>
    <t xml:space="preserve">EDC</t>
  </si>
  <si>
    <t xml:space="preserve">KEDC</t>
  </si>
  <si>
    <t xml:space="preserve">AUSTIN EXEC</t>
  </si>
  <si>
    <t xml:space="preserve">2016</t>
  </si>
  <si>
    <t xml:space="preserve">EFD</t>
  </si>
  <si>
    <t xml:space="preserve">KEFD</t>
  </si>
  <si>
    <t xml:space="preserve">ELLINGTON</t>
  </si>
  <si>
    <t xml:space="preserve">FTW</t>
  </si>
  <si>
    <t xml:space="preserve">FORT WORTH MEACHAM INTL</t>
  </si>
  <si>
    <t xml:space="preserve">FORT WORTH</t>
  </si>
  <si>
    <t xml:space="preserve">HOU</t>
  </si>
  <si>
    <t xml:space="preserve">WILLIAM P HOBBY</t>
  </si>
  <si>
    <t xml:space="preserve">100LL,A,A1</t>
  </si>
  <si>
    <t xml:space="preserve">LVJ</t>
  </si>
  <si>
    <t xml:space="preserve">KLVJ</t>
  </si>
  <si>
    <t xml:space="preserve">PEARLAND RGNL</t>
  </si>
  <si>
    <t xml:space="preserve">T41</t>
  </si>
  <si>
    <t xml:space="preserve">LA PORTE MUNI</t>
  </si>
  <si>
    <t xml:space="preserve">LA PORTE</t>
  </si>
  <si>
    <t xml:space="preserve">SLC</t>
  </si>
  <si>
    <t xml:space="preserve">SALT LAKE CITY INTL</t>
  </si>
  <si>
    <t xml:space="preserve">SALT LAKE CITY</t>
  </si>
  <si>
    <t xml:space="preserve">UT</t>
  </si>
  <si>
    <t xml:space="preserve">100LL,A++,A1+</t>
  </si>
  <si>
    <t xml:space="preserve">NJ00</t>
  </si>
  <si>
    <t xml:space="preserve">RIDGEFIELD PARK</t>
  </si>
  <si>
    <t xml:space="preserve">Private</t>
  </si>
  <si>
    <t xml:space="preserve">Seaplane base</t>
  </si>
  <si>
    <t xml:space="preserve">A</t>
  </si>
  <si>
    <t xml:space="preserve">1990</t>
  </si>
  <si>
    <t xml:space="preserve">WHP</t>
  </si>
  <si>
    <t xml:space="preserve">KWHP</t>
  </si>
  <si>
    <t xml:space="preserve">WHITEMAN</t>
  </si>
  <si>
    <t xml:space="preserve">LOS ANGELES</t>
  </si>
  <si>
    <t xml:space="preserve">PMP</t>
  </si>
  <si>
    <t xml:space="preserve">KPMP</t>
  </si>
  <si>
    <t xml:space="preserve">POMPANO BEACH AIRPARK</t>
  </si>
  <si>
    <t xml:space="preserve">POMPANO BEACH</t>
  </si>
  <si>
    <t xml:space="preserve">LNA</t>
  </si>
  <si>
    <t xml:space="preserve">KLNA</t>
  </si>
  <si>
    <t xml:space="preserve">PALM BEACH COUNTY PARK</t>
  </si>
  <si>
    <t xml:space="preserve">XLL</t>
  </si>
  <si>
    <t xml:space="preserve">KXLL</t>
  </si>
  <si>
    <t xml:space="preserve">ALLENTOWN QUEEN CITY MUNI</t>
  </si>
  <si>
    <t xml:space="preserve">SIG</t>
  </si>
  <si>
    <t xml:space="preserve">TJIG</t>
  </si>
  <si>
    <t xml:space="preserve">FERNANDO LUIS RIBAS DOMINICCI</t>
  </si>
  <si>
    <t xml:space="preserve">100,A</t>
  </si>
  <si>
    <t xml:space="preserve">BTF</t>
  </si>
  <si>
    <t xml:space="preserve">KBTF</t>
  </si>
  <si>
    <t xml:space="preserve">SKYPARK</t>
  </si>
  <si>
    <t xml:space="preserve">BOUNTIFUL</t>
  </si>
  <si>
    <t xml:space="preserve">100LL,A,MOGAS</t>
  </si>
  <si>
    <t xml:space="preserve">HWO</t>
  </si>
  <si>
    <t xml:space="preserve">KHWO</t>
  </si>
  <si>
    <t xml:space="preserve">NORTH PERRY</t>
  </si>
  <si>
    <t xml:space="preserve">HOLLYWOOD</t>
  </si>
  <si>
    <t xml:space="preserve">PAO</t>
  </si>
  <si>
    <t xml:space="preserve">KPAO</t>
  </si>
  <si>
    <t xml:space="preserve">PALO ALTO</t>
  </si>
  <si>
    <t xml:space="preserve">EIK</t>
  </si>
  <si>
    <t xml:space="preserve">KEIK</t>
  </si>
  <si>
    <t xml:space="preserve">ERIE MUNI</t>
  </si>
  <si>
    <t xml:space="preserve">ERIE</t>
  </si>
  <si>
    <t xml:space="preserve">MCO</t>
  </si>
  <si>
    <t xml:space="preserve">KMCO</t>
  </si>
  <si>
    <t xml:space="preserve">ORLANDO INTL</t>
  </si>
  <si>
    <t xml:space="preserve">MIA</t>
  </si>
  <si>
    <t xml:space="preserve">KMIA</t>
  </si>
  <si>
    <t xml:space="preserve">MIAMI INTL</t>
  </si>
  <si>
    <t xml:space="preserve">CGS</t>
  </si>
  <si>
    <t xml:space="preserve">KCGS</t>
  </si>
  <si>
    <t xml:space="preserve">COLLEGE PARK</t>
  </si>
  <si>
    <t xml:space="preserve">W00</t>
  </si>
  <si>
    <t xml:space="preserve">CHD</t>
  </si>
  <si>
    <t xml:space="preserve">KCHD</t>
  </si>
  <si>
    <t xml:space="preserve">CHANDLER MUNI</t>
  </si>
  <si>
    <t xml:space="preserve">CHANDLER</t>
  </si>
  <si>
    <t xml:space="preserve">MGE</t>
  </si>
  <si>
    <t xml:space="preserve">KMGE</t>
  </si>
  <si>
    <t xml:space="preserve">DOBBINS ARB</t>
  </si>
  <si>
    <t xml:space="preserve">MARIETTA</t>
  </si>
  <si>
    <t xml:space="preserve">100LL,A++</t>
  </si>
  <si>
    <t xml:space="preserve">BIX</t>
  </si>
  <si>
    <t xml:space="preserve">KBIX</t>
  </si>
  <si>
    <t xml:space="preserve">KEESLER AFB</t>
  </si>
  <si>
    <t xml:space="preserve">BILOXI</t>
  </si>
  <si>
    <t xml:space="preserve">A++</t>
  </si>
  <si>
    <t xml:space="preserve">CDW</t>
  </si>
  <si>
    <t xml:space="preserve">KCDW</t>
  </si>
  <si>
    <t xml:space="preserve">ESSEX COUNTY</t>
  </si>
  <si>
    <t xml:space="preserve">CALDWELL</t>
  </si>
  <si>
    <t xml:space="preserve">VGT</t>
  </si>
  <si>
    <t xml:space="preserve">KVGT</t>
  </si>
  <si>
    <t xml:space="preserve">NORTH LAS VEGAS</t>
  </si>
  <si>
    <t xml:space="preserve">SFO</t>
  </si>
  <si>
    <t xml:space="preserve">KSFO</t>
  </si>
  <si>
    <t xml:space="preserve">SAN FRANCISCO INTL</t>
  </si>
  <si>
    <t xml:space="preserve">SAN FRANCISCO</t>
  </si>
  <si>
    <t xml:space="preserve">HPY</t>
  </si>
  <si>
    <t xml:space="preserve">KHPY</t>
  </si>
  <si>
    <t xml:space="preserve">BAYTOWN</t>
  </si>
  <si>
    <t xml:space="preserve">TE88</t>
  </si>
  <si>
    <t xml:space="preserve">BB AIRPARK</t>
  </si>
  <si>
    <t xml:space="preserve">ROSHARON</t>
  </si>
  <si>
    <t xml:space="preserve">FFZ</t>
  </si>
  <si>
    <t xml:space="preserve">KFFZ</t>
  </si>
  <si>
    <t xml:space="preserve">FALCON FLD</t>
  </si>
  <si>
    <t xml:space="preserve">MESA</t>
  </si>
  <si>
    <t xml:space="preserve">BDU</t>
  </si>
  <si>
    <t xml:space="preserve">KBDU</t>
  </si>
  <si>
    <t xml:space="preserve">BOULDER MUNI</t>
  </si>
  <si>
    <t xml:space="preserve">BOULDER</t>
  </si>
  <si>
    <t xml:space="preserve">ATL</t>
  </si>
  <si>
    <t xml:space="preserve">KATL</t>
  </si>
  <si>
    <t xml:space="preserve">HARTSFIELD/JACKSON ATLANTA INTL</t>
  </si>
  <si>
    <t xml:space="preserve">AKH</t>
  </si>
  <si>
    <t xml:space="preserve">KAKH</t>
  </si>
  <si>
    <t xml:space="preserve">GASTONIA MUNI</t>
  </si>
  <si>
    <t xml:space="preserve">GASTONIA</t>
  </si>
  <si>
    <t xml:space="preserve">LGA</t>
  </si>
  <si>
    <t xml:space="preserve">KLGA</t>
  </si>
  <si>
    <t xml:space="preserve">LAGUARDIA</t>
  </si>
  <si>
    <t xml:space="preserve">NEW YORK</t>
  </si>
  <si>
    <t xml:space="preserve">HWD</t>
  </si>
  <si>
    <t xml:space="preserve">KHWD</t>
  </si>
  <si>
    <t xml:space="preserve">HAYWARD EXEC</t>
  </si>
  <si>
    <t xml:space="preserve">HAYWARD</t>
  </si>
  <si>
    <t xml:space="preserve">EWR</t>
  </si>
  <si>
    <t xml:space="preserve">KEWR</t>
  </si>
  <si>
    <t xml:space="preserve">NEWARK LIBERTY INTL</t>
  </si>
  <si>
    <t xml:space="preserve">NEWARK</t>
  </si>
  <si>
    <t xml:space="preserve">N07</t>
  </si>
  <si>
    <t xml:space="preserve">LINCOLN PARK</t>
  </si>
  <si>
    <t xml:space="preserve">AFW</t>
  </si>
  <si>
    <t xml:space="preserve">KAFW</t>
  </si>
  <si>
    <t xml:space="preserve">PEROT FLD/FORT WORTH ALLIANCE</t>
  </si>
  <si>
    <t xml:space="preserve">SVR</t>
  </si>
  <si>
    <t xml:space="preserve">KSVR</t>
  </si>
  <si>
    <t xml:space="preserve">SOUTH VALLEY RGNL</t>
  </si>
  <si>
    <t xml:space="preserve">NUQ</t>
  </si>
  <si>
    <t xml:space="preserve">KNUQ</t>
  </si>
  <si>
    <t xml:space="preserve">MOFFETT FEDERAL AIRFIELD</t>
  </si>
  <si>
    <t xml:space="preserve">MOUNTAIN VIEW</t>
  </si>
  <si>
    <t xml:space="preserve">FD38</t>
  </si>
  <si>
    <t xml:space="preserve">WELLINGTON AERO CLUB</t>
  </si>
  <si>
    <t xml:space="preserve">100LL,A1</t>
  </si>
  <si>
    <t xml:space="preserve">TYQ</t>
  </si>
  <si>
    <t xml:space="preserve">KTYQ</t>
  </si>
  <si>
    <t xml:space="preserve">INDIANAPOLIS EXEC</t>
  </si>
  <si>
    <t xml:space="preserve">LSV</t>
  </si>
  <si>
    <t xml:space="preserve">KLSV</t>
  </si>
  <si>
    <t xml:space="preserve">NELLIS AFB</t>
  </si>
  <si>
    <t xml:space="preserve">SGR</t>
  </si>
  <si>
    <t xml:space="preserve">KSGR</t>
  </si>
  <si>
    <t xml:space="preserve">SUGAR LAND RGNL</t>
  </si>
  <si>
    <t xml:space="preserve">SMO</t>
  </si>
  <si>
    <t xml:space="preserve">KSMO</t>
  </si>
  <si>
    <t xml:space="preserve">SANTA MONICA MUNI</t>
  </si>
  <si>
    <t xml:space="preserve">SANTA MONICA</t>
  </si>
  <si>
    <t xml:space="preserve">F45</t>
  </si>
  <si>
    <t xml:space="preserve">NORTH PALM BEACH COUNTY GENERAL AVIATION</t>
  </si>
  <si>
    <t xml:space="preserve">PDK</t>
  </si>
  <si>
    <t xml:space="preserve">KPDK</t>
  </si>
  <si>
    <t xml:space="preserve">DEKALB-PEACHTREE</t>
  </si>
  <si>
    <t xml:space="preserve">54T</t>
  </si>
  <si>
    <t xml:space="preserve">RWJ AIRPARK</t>
  </si>
  <si>
    <t xml:space="preserve">T74</t>
  </si>
  <si>
    <t xml:space="preserve">TAYLOR MUNI</t>
  </si>
  <si>
    <t xml:space="preserve">TAYLOR</t>
  </si>
  <si>
    <t xml:space="preserve">P19</t>
  </si>
  <si>
    <t xml:space="preserve">STELLAR AIRPARK</t>
  </si>
  <si>
    <t xml:space="preserve">OAK</t>
  </si>
  <si>
    <t xml:space="preserve">KOAK</t>
  </si>
  <si>
    <t xml:space="preserve">OAKLAND SAN FRANCISCO BAY</t>
  </si>
  <si>
    <t xml:space="preserve">OAKLAND</t>
  </si>
  <si>
    <t xml:space="preserve">ORD</t>
  </si>
  <si>
    <t xml:space="preserve">KORD</t>
  </si>
  <si>
    <t xml:space="preserve">CHICAGO O'HARE INTL</t>
  </si>
  <si>
    <t xml:space="preserve">GEZ</t>
  </si>
  <si>
    <t xml:space="preserve">KGEZ</t>
  </si>
  <si>
    <t xml:space="preserve">SHELBYVILLE MUNI</t>
  </si>
  <si>
    <t xml:space="preserve">SHELBYVILLE</t>
  </si>
  <si>
    <t xml:space="preserve">HFF</t>
  </si>
  <si>
    <t xml:space="preserve">KHFF</t>
  </si>
  <si>
    <t xml:space="preserve">MACKALL AAF</t>
  </si>
  <si>
    <t xml:space="preserve">CAMP MACKALL</t>
  </si>
  <si>
    <t xml:space="preserve">LDJ</t>
  </si>
  <si>
    <t xml:space="preserve">KLDJ</t>
  </si>
  <si>
    <t xml:space="preserve">LINDEN</t>
  </si>
  <si>
    <t xml:space="preserve">BVU</t>
  </si>
  <si>
    <t xml:space="preserve">KBVU</t>
  </si>
  <si>
    <t xml:space="preserve">BOULDER CITY MUNI</t>
  </si>
  <si>
    <t xml:space="preserve">BOULDER CITY</t>
  </si>
  <si>
    <t xml:space="preserve">DCA</t>
  </si>
  <si>
    <t xml:space="preserve">KDCA</t>
  </si>
  <si>
    <t xml:space="preserve">RONALD REAGAN WASHINGTON NTL</t>
  </si>
  <si>
    <t xml:space="preserve">WASHINGTON</t>
  </si>
  <si>
    <t xml:space="preserve">DC</t>
  </si>
  <si>
    <t xml:space="preserve">77XS</t>
  </si>
  <si>
    <t xml:space="preserve">GARRETT RANCH</t>
  </si>
  <si>
    <t xml:space="preserve">DANBURY</t>
  </si>
  <si>
    <t xml:space="preserve">SFB</t>
  </si>
  <si>
    <t xml:space="preserve">KSFB</t>
  </si>
  <si>
    <t xml:space="preserve">ORLANDO SANFORD INTL</t>
  </si>
  <si>
    <t xml:space="preserve">RYY</t>
  </si>
  <si>
    <t xml:space="preserve">KRYY</t>
  </si>
  <si>
    <t xml:space="preserve">COBB COUNTY INTL/MCCOLLUM FLD</t>
  </si>
  <si>
    <t xml:space="preserve">UZA</t>
  </si>
  <si>
    <t xml:space="preserve">KUZA</t>
  </si>
  <si>
    <t xml:space="preserve">ROCK HILL/YORK COUNTY/BRYANT FLD</t>
  </si>
  <si>
    <t xml:space="preserve">ROCK HILL</t>
  </si>
  <si>
    <t xml:space="preserve">SC</t>
  </si>
  <si>
    <t xml:space="preserve">3TX4</t>
  </si>
  <si>
    <t xml:space="preserve">WESTWIND HELICOPTERS</t>
  </si>
  <si>
    <t xml:space="preserve">SANTA FE</t>
  </si>
  <si>
    <t xml:space="preserve">LAX</t>
  </si>
  <si>
    <t xml:space="preserve">KLAX</t>
  </si>
  <si>
    <t xml:space="preserve">LOS ANGELES INTL</t>
  </si>
  <si>
    <t xml:space="preserve">LMO</t>
  </si>
  <si>
    <t xml:space="preserve">KLMO</t>
  </si>
  <si>
    <t xml:space="preserve">VANCE BRAND</t>
  </si>
  <si>
    <t xml:space="preserve">LONGMONT</t>
  </si>
  <si>
    <t xml:space="preserve">SMQ</t>
  </si>
  <si>
    <t xml:space="preserve">KSMQ</t>
  </si>
  <si>
    <t xml:space="preserve">SOMERSET</t>
  </si>
  <si>
    <t xml:space="preserve">SOMERVILLE</t>
  </si>
  <si>
    <t xml:space="preserve">0L7</t>
  </si>
  <si>
    <t xml:space="preserve">JEAN</t>
  </si>
  <si>
    <t xml:space="preserve">FWS</t>
  </si>
  <si>
    <t xml:space="preserve">KFWS</t>
  </si>
  <si>
    <t xml:space="preserve">FORT WORTH SPINKS</t>
  </si>
  <si>
    <t xml:space="preserve">T54</t>
  </si>
  <si>
    <t xml:space="preserve">LANE AIRPARK</t>
  </si>
  <si>
    <t xml:space="preserve">ROSENBERG</t>
  </si>
  <si>
    <t xml:space="preserve">HHR</t>
  </si>
  <si>
    <t xml:space="preserve">KHHR</t>
  </si>
  <si>
    <t xml:space="preserve">JACK NORTHROP FLD/HAWTHORNE MUNI</t>
  </si>
  <si>
    <t xml:space="preserve">HAWTHORNE</t>
  </si>
  <si>
    <t xml:space="preserve">FL15</t>
  </si>
  <si>
    <t xml:space="preserve">X04</t>
  </si>
  <si>
    <t xml:space="preserve">ORLANDO APOPKA</t>
  </si>
  <si>
    <t xml:space="preserve">APOPKA</t>
  </si>
  <si>
    <t xml:space="preserve">5W4</t>
  </si>
  <si>
    <t xml:space="preserve">P K AIRPARK</t>
  </si>
  <si>
    <t xml:space="preserve">RAEFORD</t>
  </si>
  <si>
    <t xml:space="preserve">GKY</t>
  </si>
  <si>
    <t xml:space="preserve">KGKY</t>
  </si>
  <si>
    <t xml:space="preserve">ARLINGTON MUNI</t>
  </si>
  <si>
    <t xml:space="preserve">ARLINGTON</t>
  </si>
  <si>
    <t xml:space="preserve">2015</t>
  </si>
  <si>
    <t xml:space="preserve">EMT</t>
  </si>
  <si>
    <t xml:space="preserve">KEMT</t>
  </si>
  <si>
    <t xml:space="preserve">SAN GABRIEL VALLEY</t>
  </si>
  <si>
    <t xml:space="preserve">EL MONTE</t>
  </si>
  <si>
    <t xml:space="preserve">SJC</t>
  </si>
  <si>
    <t xml:space="preserve">KSJC</t>
  </si>
  <si>
    <t xml:space="preserve">NORMAN Y MINETA SAN JOSE INTL</t>
  </si>
  <si>
    <t xml:space="preserve">SAN JOSE</t>
  </si>
  <si>
    <t xml:space="preserve">TMB</t>
  </si>
  <si>
    <t xml:space="preserve">KTMB</t>
  </si>
  <si>
    <t xml:space="preserve">MIAMI EXEC</t>
  </si>
  <si>
    <t xml:space="preserve">1C5</t>
  </si>
  <si>
    <t xml:space="preserve">BOLINGBROOK'S CLOW INTL</t>
  </si>
  <si>
    <t xml:space="preserve">BOLINGBROOK</t>
  </si>
  <si>
    <t xml:space="preserve">HBE</t>
  </si>
  <si>
    <t xml:space="preserve">KHBE</t>
  </si>
  <si>
    <t xml:space="preserve">HIMSEL AAF</t>
  </si>
  <si>
    <t xml:space="preserve">NINEVEH</t>
  </si>
  <si>
    <t xml:space="preserve">0W3</t>
  </si>
  <si>
    <t xml:space="preserve">HARFORD COUNTY</t>
  </si>
  <si>
    <t xml:space="preserve">CHURCHVILLE</t>
  </si>
  <si>
    <t xml:space="preserve">1B1</t>
  </si>
  <si>
    <t xml:space="preserve">COLUMBIA COUNTY</t>
  </si>
  <si>
    <t xml:space="preserve">HUDSON</t>
  </si>
  <si>
    <t xml:space="preserve">22N</t>
  </si>
  <si>
    <t xml:space="preserve">JAKE ARNER MEML</t>
  </si>
  <si>
    <t xml:space="preserve">LEHIGHTON</t>
  </si>
  <si>
    <t xml:space="preserve">CKZ</t>
  </si>
  <si>
    <t xml:space="preserve">KCKZ</t>
  </si>
  <si>
    <t xml:space="preserve">PENNRIDGE</t>
  </si>
  <si>
    <t xml:space="preserve">PERKASIE</t>
  </si>
  <si>
    <t xml:space="preserve">DFW</t>
  </si>
  <si>
    <t xml:space="preserve">KDFW</t>
  </si>
  <si>
    <t xml:space="preserve">DALLAS-FORT WORTH INTL</t>
  </si>
  <si>
    <t xml:space="preserve">DALLAS-FORT WORTH</t>
  </si>
  <si>
    <t xml:space="preserve">GPM</t>
  </si>
  <si>
    <t xml:space="preserve">KGPM</t>
  </si>
  <si>
    <t xml:space="preserve">GRAND PRAIRIE MUNI</t>
  </si>
  <si>
    <t xml:space="preserve">GRAND PRAIRIE</t>
  </si>
  <si>
    <t xml:space="preserve">IGQ</t>
  </si>
  <si>
    <t xml:space="preserve">KIGQ</t>
  </si>
  <si>
    <t xml:space="preserve">LANSING MUNI</t>
  </si>
  <si>
    <t xml:space="preserve">GYY</t>
  </si>
  <si>
    <t xml:space="preserve">KGYY</t>
  </si>
  <si>
    <t xml:space="preserve">GARY/CHICAGO INTL</t>
  </si>
  <si>
    <t xml:space="preserve">GARY/CHICAGO</t>
  </si>
  <si>
    <t xml:space="preserve">RUQ</t>
  </si>
  <si>
    <t xml:space="preserve">KRUQ</t>
  </si>
  <si>
    <t xml:space="preserve">MID-CAROLINA RGNL</t>
  </si>
  <si>
    <t xml:space="preserve">SALISBURY</t>
  </si>
  <si>
    <t xml:space="preserve">JFK</t>
  </si>
  <si>
    <t xml:space="preserve">KJFK</t>
  </si>
  <si>
    <t xml:space="preserve">JOHN F KENNEDY INTL</t>
  </si>
  <si>
    <t xml:space="preserve">50F</t>
  </si>
  <si>
    <t xml:space="preserve">BOURLAND FLD</t>
  </si>
  <si>
    <t xml:space="preserve">GTU</t>
  </si>
  <si>
    <t xml:space="preserve">KGTU</t>
  </si>
  <si>
    <t xml:space="preserve">GEORGETOWN EXEC</t>
  </si>
  <si>
    <t xml:space="preserve">GEORGETOWN</t>
  </si>
  <si>
    <t xml:space="preserve">PHX</t>
  </si>
  <si>
    <t xml:space="preserve">KPHX</t>
  </si>
  <si>
    <t xml:space="preserve">PHOENIX SKY HARBOR INTL</t>
  </si>
  <si>
    <t xml:space="preserve">LOT</t>
  </si>
  <si>
    <t xml:space="preserve">KLOT</t>
  </si>
  <si>
    <t xml:space="preserve">LEWIS UNIVERSITY</t>
  </si>
  <si>
    <t xml:space="preserve">CHICAGO/ROMEOVILLE</t>
  </si>
  <si>
    <t xml:space="preserve">IPJ</t>
  </si>
  <si>
    <t xml:space="preserve">KIPJ</t>
  </si>
  <si>
    <t xml:space="preserve">LINCOLN COUNTY RGNL</t>
  </si>
  <si>
    <t xml:space="preserve">LINCOLNTON</t>
  </si>
  <si>
    <t xml:space="preserve">POB</t>
  </si>
  <si>
    <t xml:space="preserve">KPOB</t>
  </si>
  <si>
    <t xml:space="preserve">POPE AAF</t>
  </si>
  <si>
    <t xml:space="preserve">FAYETTEVILLE</t>
  </si>
  <si>
    <t xml:space="preserve">A,A++</t>
  </si>
  <si>
    <t xml:space="preserve">06C</t>
  </si>
  <si>
    <t xml:space="preserve">SCHAUMBURG RGNL</t>
  </si>
  <si>
    <t xml:space="preserve">CHICAGO/SCHAUMBURG</t>
  </si>
  <si>
    <t xml:space="preserve">GAI</t>
  </si>
  <si>
    <t xml:space="preserve">KGAI</t>
  </si>
  <si>
    <t xml:space="preserve">MONTGOMERY COUNTY AIRPARK</t>
  </si>
  <si>
    <t xml:space="preserve">GAITHERSBURG</t>
  </si>
  <si>
    <t xml:space="preserve">HSA</t>
  </si>
  <si>
    <t xml:space="preserve">KHSA</t>
  </si>
  <si>
    <t xml:space="preserve">STENNIS INTL</t>
  </si>
  <si>
    <t xml:space="preserve">BAY ST LOUIS</t>
  </si>
  <si>
    <t xml:space="preserve">EQY</t>
  </si>
  <si>
    <t xml:space="preserve">KEQY</t>
  </si>
  <si>
    <t xml:space="preserve">CHARLOTTE/MONROE EXEC</t>
  </si>
  <si>
    <t xml:space="preserve">MONROE</t>
  </si>
  <si>
    <t xml:space="preserve">4N1</t>
  </si>
  <si>
    <t xml:space="preserve">GREENWOOD LAKE</t>
  </si>
  <si>
    <t xml:space="preserve">WEST MILFORD</t>
  </si>
  <si>
    <t xml:space="preserve">N51</t>
  </si>
  <si>
    <t xml:space="preserve">SOLBERG/HUNTERDON</t>
  </si>
  <si>
    <t xml:space="preserve">READINGTON</t>
  </si>
  <si>
    <t xml:space="preserve">HIF</t>
  </si>
  <si>
    <t xml:space="preserve">KHIF</t>
  </si>
  <si>
    <t xml:space="preserve">HILL AFB</t>
  </si>
  <si>
    <t xml:space="preserve">OGDEN</t>
  </si>
  <si>
    <t xml:space="preserve">BKF</t>
  </si>
  <si>
    <t xml:space="preserve">KBKF</t>
  </si>
  <si>
    <t xml:space="preserve">BUCKLEY SPACE FORCE BASE</t>
  </si>
  <si>
    <t xml:space="preserve">AURORA</t>
  </si>
  <si>
    <t xml:space="preserve">DEN</t>
  </si>
  <si>
    <t xml:space="preserve">KDEN</t>
  </si>
  <si>
    <t xml:space="preserve">DENVER INTL</t>
  </si>
  <si>
    <t xml:space="preserve">DXR</t>
  </si>
  <si>
    <t xml:space="preserve">KDXR</t>
  </si>
  <si>
    <t xml:space="preserve">DANBURY MUNI</t>
  </si>
  <si>
    <t xml:space="preserve">CT</t>
  </si>
  <si>
    <t xml:space="preserve">PAM</t>
  </si>
  <si>
    <t xml:space="preserve">KPAM</t>
  </si>
  <si>
    <t xml:space="preserve">TYNDALL AFB</t>
  </si>
  <si>
    <t xml:space="preserve">PWK</t>
  </si>
  <si>
    <t xml:space="preserve">KPWK</t>
  </si>
  <si>
    <t xml:space="preserve">CHICAGO EXEC</t>
  </si>
  <si>
    <t xml:space="preserve">CHICAGO/PROSPECT HEIGHTS/WHEELING</t>
  </si>
  <si>
    <t xml:space="preserve">AID</t>
  </si>
  <si>
    <t xml:space="preserve">KAID</t>
  </si>
  <si>
    <t xml:space="preserve">ANDERSON RGNL</t>
  </si>
  <si>
    <t xml:space="preserve">ANDERSON</t>
  </si>
  <si>
    <t xml:space="preserve">GFL</t>
  </si>
  <si>
    <t xml:space="preserve">KGFL</t>
  </si>
  <si>
    <t xml:space="preserve">FLOYD BENNETT MEML</t>
  </si>
  <si>
    <t xml:space="preserve">GLENS FALLS</t>
  </si>
  <si>
    <t xml:space="preserve">HYI</t>
  </si>
  <si>
    <t xml:space="preserve">KHYI</t>
  </si>
  <si>
    <t xml:space="preserve">SAN MARCOS RGNL</t>
  </si>
  <si>
    <t xml:space="preserve">IAH</t>
  </si>
  <si>
    <t xml:space="preserve">KIAH</t>
  </si>
  <si>
    <t xml:space="preserve">GEORGE BUSH INTCNTL/HOUSTON</t>
  </si>
  <si>
    <t xml:space="preserve">CGZ</t>
  </si>
  <si>
    <t xml:space="preserve">KCGZ</t>
  </si>
  <si>
    <t xml:space="preserve">CASA GRANDE MUNI</t>
  </si>
  <si>
    <t xml:space="preserve">CASA GRANDE</t>
  </si>
  <si>
    <t xml:space="preserve">GIF</t>
  </si>
  <si>
    <t xml:space="preserve">KGIF</t>
  </si>
  <si>
    <t xml:space="preserve">WINTER HAVEN RGNL</t>
  </si>
  <si>
    <t xml:space="preserve">WINTER HAVEN</t>
  </si>
  <si>
    <t xml:space="preserve">IWS</t>
  </si>
  <si>
    <t xml:space="preserve">KIWS</t>
  </si>
  <si>
    <t xml:space="preserve">WEST HOUSTON</t>
  </si>
  <si>
    <t xml:space="preserve">T00</t>
  </si>
  <si>
    <t xml:space="preserve">CHAMBERS COUNTY</t>
  </si>
  <si>
    <t xml:space="preserve">ANAHUAC</t>
  </si>
  <si>
    <t xml:space="preserve">SDL</t>
  </si>
  <si>
    <t xml:space="preserve">KSDL</t>
  </si>
  <si>
    <t xml:space="preserve">SCOTTSDALE</t>
  </si>
  <si>
    <t xml:space="preserve">BGE</t>
  </si>
  <si>
    <t xml:space="preserve">KBGE</t>
  </si>
  <si>
    <t xml:space="preserve">DECATUR COUNTY INDUSTRIAL AIR PARK</t>
  </si>
  <si>
    <t xml:space="preserve">BAINBRIDGE</t>
  </si>
  <si>
    <t xml:space="preserve">2J9</t>
  </si>
  <si>
    <t xml:space="preserve">PUJ</t>
  </si>
  <si>
    <t xml:space="preserve">KPUJ</t>
  </si>
  <si>
    <t xml:space="preserve">PAULDING NORTHWEST ATLANTA</t>
  </si>
  <si>
    <t xml:space="preserve">05C</t>
  </si>
  <si>
    <t xml:space="preserve">GRIFFITH-MERRILLVILLE</t>
  </si>
  <si>
    <t xml:space="preserve">GRIFFITH</t>
  </si>
  <si>
    <t xml:space="preserve">LVK</t>
  </si>
  <si>
    <t xml:space="preserve">KLVK</t>
  </si>
  <si>
    <t xml:space="preserve">LIVERMORE MUNI</t>
  </si>
  <si>
    <t xml:space="preserve">LIVERMORE</t>
  </si>
  <si>
    <t xml:space="preserve">RHV</t>
  </si>
  <si>
    <t xml:space="preserve">KRHV</t>
  </si>
  <si>
    <t xml:space="preserve">REID-HILLVIEW OF SANTA CLARA COUNTY</t>
  </si>
  <si>
    <t xml:space="preserve">A,G100UL,UL94</t>
  </si>
  <si>
    <t xml:space="preserve">APA</t>
  </si>
  <si>
    <t xml:space="preserve">KAPA</t>
  </si>
  <si>
    <t xml:space="preserve">CENTENNIAL</t>
  </si>
  <si>
    <t xml:space="preserve">DPA</t>
  </si>
  <si>
    <t xml:space="preserve">KDPA</t>
  </si>
  <si>
    <t xml:space="preserve">DUPAGE</t>
  </si>
  <si>
    <t xml:space="preserve">CHICAGO/WEST CHICAGO</t>
  </si>
  <si>
    <t xml:space="preserve">BAK</t>
  </si>
  <si>
    <t xml:space="preserve">KBAK</t>
  </si>
  <si>
    <t xml:space="preserve">COLUMBUS MUNI</t>
  </si>
  <si>
    <t xml:space="preserve">COLUMBUS</t>
  </si>
  <si>
    <t xml:space="preserve">FBG</t>
  </si>
  <si>
    <t xml:space="preserve">KFBG</t>
  </si>
  <si>
    <t xml:space="preserve">SIMMONS AAF</t>
  </si>
  <si>
    <t xml:space="preserve">FORT BRAGG</t>
  </si>
  <si>
    <t xml:space="preserve">A+</t>
  </si>
  <si>
    <t xml:space="preserve">RVR</t>
  </si>
  <si>
    <t xml:space="preserve">TJRV</t>
  </si>
  <si>
    <t xml:space="preserve">JOSE APONTE DE LA TORRE</t>
  </si>
  <si>
    <t xml:space="preserve">CEIBA</t>
  </si>
  <si>
    <t xml:space="preserve">LBX</t>
  </si>
  <si>
    <t xml:space="preserve">KLBX</t>
  </si>
  <si>
    <t xml:space="preserve">TEXAS GULF COAST RGNL</t>
  </si>
  <si>
    <t xml:space="preserve">ANGLETON/LAKE JACKSON</t>
  </si>
  <si>
    <t xml:space="preserve">C56</t>
  </si>
  <si>
    <t xml:space="preserve">BULT FLD</t>
  </si>
  <si>
    <t xml:space="preserve">MONEE</t>
  </si>
  <si>
    <t xml:space="preserve">GPC</t>
  </si>
  <si>
    <t xml:space="preserve">KGPC</t>
  </si>
  <si>
    <t xml:space="preserve">PUTNAM COUNTY RGNL</t>
  </si>
  <si>
    <t xml:space="preserve">GREENCASTLE</t>
  </si>
  <si>
    <t xml:space="preserve">FRG</t>
  </si>
  <si>
    <t xml:space="preserve">KFRG</t>
  </si>
  <si>
    <t xml:space="preserve">REPUBLIC</t>
  </si>
  <si>
    <t xml:space="preserve">FARMINGDALE</t>
  </si>
  <si>
    <t xml:space="preserve">DYL</t>
  </si>
  <si>
    <t xml:space="preserve">KDYL</t>
  </si>
  <si>
    <t xml:space="preserve">DOYLESTOWN</t>
  </si>
  <si>
    <t xml:space="preserve">DTO</t>
  </si>
  <si>
    <t xml:space="preserve">KDTO</t>
  </si>
  <si>
    <t xml:space="preserve">DENTON ENTERPRISE</t>
  </si>
  <si>
    <t xml:space="preserve">DENTON</t>
  </si>
  <si>
    <t xml:space="preserve">OGD</t>
  </si>
  <si>
    <t xml:space="preserve">KOGD</t>
  </si>
  <si>
    <t xml:space="preserve">OGDEN-HINCKLEY</t>
  </si>
  <si>
    <t xml:space="preserve">100,100LL,A1+,J</t>
  </si>
  <si>
    <t xml:space="preserve">P08</t>
  </si>
  <si>
    <t xml:space="preserve">COOLIDGE MUNI</t>
  </si>
  <si>
    <t xml:space="preserve">COOLIDGE</t>
  </si>
  <si>
    <t xml:space="preserve">LGB</t>
  </si>
  <si>
    <t xml:space="preserve">KLGB</t>
  </si>
  <si>
    <t xml:space="preserve">LONG BEACH (DAUGHERTY FLD)</t>
  </si>
  <si>
    <t xml:space="preserve">LONG BEACH</t>
  </si>
  <si>
    <t xml:space="preserve">FFC</t>
  </si>
  <si>
    <t xml:space="preserve">KFFC</t>
  </si>
  <si>
    <t xml:space="preserve">ATLANTA RGNL FALCON FLD</t>
  </si>
  <si>
    <t xml:space="preserve">HMP</t>
  </si>
  <si>
    <t xml:space="preserve">KHMP</t>
  </si>
  <si>
    <t xml:space="preserve">ATLANTA SPEEDWAY</t>
  </si>
  <si>
    <t xml:space="preserve">JOT</t>
  </si>
  <si>
    <t xml:space="preserve">KJOT</t>
  </si>
  <si>
    <t xml:space="preserve">JOLIET RGNL</t>
  </si>
  <si>
    <t xml:space="preserve">JOLIET</t>
  </si>
  <si>
    <t xml:space="preserve">PSF</t>
  </si>
  <si>
    <t xml:space="preserve">KPSF</t>
  </si>
  <si>
    <t xml:space="preserve">PITTSFIELD MUNI</t>
  </si>
  <si>
    <t xml:space="preserve">PITTSFIELD</t>
  </si>
  <si>
    <t xml:space="preserve">MA</t>
  </si>
  <si>
    <t xml:space="preserve">2W5</t>
  </si>
  <si>
    <t xml:space="preserve">MARYLAND</t>
  </si>
  <si>
    <t xml:space="preserve">INDIAN HEAD</t>
  </si>
  <si>
    <t xml:space="preserve">ESN</t>
  </si>
  <si>
    <t xml:space="preserve">KESN</t>
  </si>
  <si>
    <t xml:space="preserve">EASTON/NEWNAM FLD</t>
  </si>
  <si>
    <t xml:space="preserve">EASTON</t>
  </si>
  <si>
    <t xml:space="preserve">ANP</t>
  </si>
  <si>
    <t xml:space="preserve">SVH</t>
  </si>
  <si>
    <t xml:space="preserve">KSVH</t>
  </si>
  <si>
    <t xml:space="preserve">STATESVILLE RGNL</t>
  </si>
  <si>
    <t xml:space="preserve">STATESVILLE</t>
  </si>
  <si>
    <t xml:space="preserve">TTA</t>
  </si>
  <si>
    <t xml:space="preserve">KTTA</t>
  </si>
  <si>
    <t xml:space="preserve">RALEIGH EXEC JETPORT AT SANFORD-LEE COUNTY</t>
  </si>
  <si>
    <t xml:space="preserve">SANFORD</t>
  </si>
  <si>
    <t xml:space="preserve">PTW</t>
  </si>
  <si>
    <t xml:space="preserve">KPTW</t>
  </si>
  <si>
    <t xml:space="preserve">HERITAGE FLD</t>
  </si>
  <si>
    <t xml:space="preserve">POTTSTOWN</t>
  </si>
  <si>
    <t xml:space="preserve">GLS</t>
  </si>
  <si>
    <t xml:space="preserve">KGLS</t>
  </si>
  <si>
    <t xml:space="preserve">SCHOLES INTL AT GALVESTON</t>
  </si>
  <si>
    <t xml:space="preserve">GALVESTON</t>
  </si>
  <si>
    <t xml:space="preserve">X07</t>
  </si>
  <si>
    <t xml:space="preserve">LAKE WALES MUNI</t>
  </si>
  <si>
    <t xml:space="preserve">LAKE WALES</t>
  </si>
  <si>
    <t xml:space="preserve">VPC</t>
  </si>
  <si>
    <t xml:space="preserve">KVPC</t>
  </si>
  <si>
    <t xml:space="preserve">CARTERSVILLE</t>
  </si>
  <si>
    <t xml:space="preserve">UWL</t>
  </si>
  <si>
    <t xml:space="preserve">KUWL</t>
  </si>
  <si>
    <t xml:space="preserve">NEW CASTLE HENRY COUNTY MARLATT FLD</t>
  </si>
  <si>
    <t xml:space="preserve">NEW CASTLE</t>
  </si>
  <si>
    <t xml:space="preserve">39N</t>
  </si>
  <si>
    <t xml:space="preserve">PRINCETON</t>
  </si>
  <si>
    <t xml:space="preserve">PRINCETON/ROCKY HILL</t>
  </si>
  <si>
    <t xml:space="preserve">FWN</t>
  </si>
  <si>
    <t xml:space="preserve">KFWN</t>
  </si>
  <si>
    <t xml:space="preserve">SUSSEX</t>
  </si>
  <si>
    <t xml:space="preserve">DAL</t>
  </si>
  <si>
    <t xml:space="preserve">KDAL</t>
  </si>
  <si>
    <t xml:space="preserve">DALLAS LOVE FLD</t>
  </si>
  <si>
    <t xml:space="preserve">DALLAS</t>
  </si>
  <si>
    <t xml:space="preserve">RBD</t>
  </si>
  <si>
    <t xml:space="preserve">KRBD</t>
  </si>
  <si>
    <t xml:space="preserve">DALLAS EXEC</t>
  </si>
  <si>
    <t xml:space="preserve">DDH</t>
  </si>
  <si>
    <t xml:space="preserve">KDDH</t>
  </si>
  <si>
    <t xml:space="preserve">WILLIAM H MORSE STATE</t>
  </si>
  <si>
    <t xml:space="preserve">BENNINGTON</t>
  </si>
  <si>
    <t xml:space="preserve">VT</t>
  </si>
  <si>
    <t xml:space="preserve">FUL</t>
  </si>
  <si>
    <t xml:space="preserve">KFUL</t>
  </si>
  <si>
    <t xml:space="preserve">FULLERTON MUNI</t>
  </si>
  <si>
    <t xml:space="preserve">FULLERTON</t>
  </si>
  <si>
    <t xml:space="preserve">BDR</t>
  </si>
  <si>
    <t xml:space="preserve">KBDR</t>
  </si>
  <si>
    <t xml:space="preserve">BRIDGEPORT/SIKORSKY</t>
  </si>
  <si>
    <t xml:space="preserve">BRIDGEPORT</t>
  </si>
  <si>
    <t xml:space="preserve">X21</t>
  </si>
  <si>
    <t xml:space="preserve">ARTHUR DUNN AIR PARK</t>
  </si>
  <si>
    <t xml:space="preserve">TITUSVILLE</t>
  </si>
  <si>
    <t xml:space="preserve">MEB</t>
  </si>
  <si>
    <t xml:space="preserve">KMEB</t>
  </si>
  <si>
    <t xml:space="preserve">LAURINBURG/MAXTON</t>
  </si>
  <si>
    <t xml:space="preserve">MAXTON</t>
  </si>
  <si>
    <t xml:space="preserve">3TE9</t>
  </si>
  <si>
    <t xml:space="preserve">PINOAK</t>
  </si>
  <si>
    <t xml:space="preserve">DAYTON</t>
  </si>
  <si>
    <t xml:space="preserve">100,A,MOGAS</t>
  </si>
  <si>
    <t xml:space="preserve">CFO</t>
  </si>
  <si>
    <t xml:space="preserve">KCFO</t>
  </si>
  <si>
    <t xml:space="preserve">COLORADO AIR AND SPACE PORT</t>
  </si>
  <si>
    <t xml:space="preserve">BOW</t>
  </si>
  <si>
    <t xml:space="preserve">KBOW</t>
  </si>
  <si>
    <t xml:space="preserve">BARTOW EXEC</t>
  </si>
  <si>
    <t xml:space="preserve">BARTOW</t>
  </si>
  <si>
    <t xml:space="preserve">TIX</t>
  </si>
  <si>
    <t xml:space="preserve">KTIX</t>
  </si>
  <si>
    <t xml:space="preserve">SPACE COAST RGNL</t>
  </si>
  <si>
    <t xml:space="preserve">AQW</t>
  </si>
  <si>
    <t xml:space="preserve">KAQW</t>
  </si>
  <si>
    <t xml:space="preserve">HARRIMAN-AND-WEST</t>
  </si>
  <si>
    <t xml:space="preserve">NORTH ADAMS</t>
  </si>
  <si>
    <t xml:space="preserve">PQL</t>
  </si>
  <si>
    <t xml:space="preserve">KPQL</t>
  </si>
  <si>
    <t xml:space="preserve">TRENT LOTT INTL</t>
  </si>
  <si>
    <t xml:space="preserve">PASCAGOULA</t>
  </si>
  <si>
    <t xml:space="preserve">RCZ</t>
  </si>
  <si>
    <t xml:space="preserve">KRCZ</t>
  </si>
  <si>
    <t xml:space="preserve">RICHMOND COUNTY</t>
  </si>
  <si>
    <t xml:space="preserve">ROCKINGHAM</t>
  </si>
  <si>
    <t xml:space="preserve">VUJ</t>
  </si>
  <si>
    <t xml:space="preserve">KVUJ</t>
  </si>
  <si>
    <t xml:space="preserve">STANLY COUNTY</t>
  </si>
  <si>
    <t xml:space="preserve">ALBEMARLE</t>
  </si>
  <si>
    <t xml:space="preserve">100LL,A+,A1+</t>
  </si>
  <si>
    <t xml:space="preserve">DCM</t>
  </si>
  <si>
    <t xml:space="preserve">KDCM</t>
  </si>
  <si>
    <t xml:space="preserve">CHESTER CATAWBA RGNL</t>
  </si>
  <si>
    <t xml:space="preserve">CHESTER</t>
  </si>
  <si>
    <t xml:space="preserve">ADS</t>
  </si>
  <si>
    <t xml:space="preserve">KADS</t>
  </si>
  <si>
    <t xml:space="preserve">ADDISON</t>
  </si>
  <si>
    <t xml:space="preserve">CPT</t>
  </si>
  <si>
    <t xml:space="preserve">KCPT</t>
  </si>
  <si>
    <t xml:space="preserve">CLEBURNE RGNL</t>
  </si>
  <si>
    <t xml:space="preserve">CLEBURNE</t>
  </si>
  <si>
    <t xml:space="preserve">SLI</t>
  </si>
  <si>
    <t xml:space="preserve">KSLI</t>
  </si>
  <si>
    <t xml:space="preserve">LOS ALAMITOS AAF</t>
  </si>
  <si>
    <t xml:space="preserve">LOS ALAMITOS</t>
  </si>
  <si>
    <t xml:space="preserve">A1+,J8</t>
  </si>
  <si>
    <t xml:space="preserve">54J</t>
  </si>
  <si>
    <t xml:space="preserve">DEFUNIAK SPRINGS</t>
  </si>
  <si>
    <t xml:space="preserve">X51</t>
  </si>
  <si>
    <t xml:space="preserve">MIAMI HOMESTEAD GENERAL AVIATION</t>
  </si>
  <si>
    <t xml:space="preserve">HOMESTEAD</t>
  </si>
  <si>
    <t xml:space="preserve">FAY</t>
  </si>
  <si>
    <t xml:space="preserve">KFAY</t>
  </si>
  <si>
    <t xml:space="preserve">FAYETTEVILLE RGNL/GRANNIS FLD</t>
  </si>
  <si>
    <t xml:space="preserve">SCR</t>
  </si>
  <si>
    <t xml:space="preserve">KSCR</t>
  </si>
  <si>
    <t xml:space="preserve">SILER CITY MUNI</t>
  </si>
  <si>
    <t xml:space="preserve">SILER CITY</t>
  </si>
  <si>
    <t xml:space="preserve">RDG</t>
  </si>
  <si>
    <t xml:space="preserve">KRDG</t>
  </si>
  <si>
    <t xml:space="preserve">READING RGNL/CARL A SPAATZ FLD</t>
  </si>
  <si>
    <t xml:space="preserve">READING</t>
  </si>
  <si>
    <t xml:space="preserve">88R</t>
  </si>
  <si>
    <t xml:space="preserve">SPICEWOOD</t>
  </si>
  <si>
    <t xml:space="preserve">DWH</t>
  </si>
  <si>
    <t xml:space="preserve">KDWH</t>
  </si>
  <si>
    <t xml:space="preserve">DAVID WAYNE HOOKS MEML</t>
  </si>
  <si>
    <t xml:space="preserve">LUD</t>
  </si>
  <si>
    <t xml:space="preserve">KLUD</t>
  </si>
  <si>
    <t xml:space="preserve">DECATUR MUNI</t>
  </si>
  <si>
    <t xml:space="preserve">DECATUR</t>
  </si>
  <si>
    <t xml:space="preserve">TME</t>
  </si>
  <si>
    <t xml:space="preserve">KTME</t>
  </si>
  <si>
    <t xml:space="preserve">HOUSTON EXEC</t>
  </si>
  <si>
    <t xml:space="preserve">POC</t>
  </si>
  <si>
    <t xml:space="preserve">KPOC</t>
  </si>
  <si>
    <t xml:space="preserve">BRACKETT FLD</t>
  </si>
  <si>
    <t xml:space="preserve">LA VERNE</t>
  </si>
  <si>
    <t xml:space="preserve">F95</t>
  </si>
  <si>
    <t xml:space="preserve">CALHOUN COUNTY</t>
  </si>
  <si>
    <t xml:space="preserve">BLOUNTSTOWN</t>
  </si>
  <si>
    <t xml:space="preserve">FKR</t>
  </si>
  <si>
    <t xml:space="preserve">KFKR</t>
  </si>
  <si>
    <t xml:space="preserve">FRANKFORT CLINTON COUNTY RGNL</t>
  </si>
  <si>
    <t xml:space="preserve">FRANKFORT</t>
  </si>
  <si>
    <t xml:space="preserve">LVM</t>
  </si>
  <si>
    <t xml:space="preserve">KLVM</t>
  </si>
  <si>
    <t xml:space="preserve">MISSION FLD</t>
  </si>
  <si>
    <t xml:space="preserve">LIVINGSTON</t>
  </si>
  <si>
    <t xml:space="preserve">MPO</t>
  </si>
  <si>
    <t xml:space="preserve">KMPO</t>
  </si>
  <si>
    <t xml:space="preserve">POCONO MOUNTAINS RGNL</t>
  </si>
  <si>
    <t xml:space="preserve">MOUNT POCONO</t>
  </si>
  <si>
    <t xml:space="preserve">LKR</t>
  </si>
  <si>
    <t xml:space="preserve">KLKR</t>
  </si>
  <si>
    <t xml:space="preserve">LANCASTER COUNTY-MC WHIRTER FLD</t>
  </si>
  <si>
    <t xml:space="preserve">LANCASTER</t>
  </si>
  <si>
    <t xml:space="preserve">55AZ</t>
  </si>
  <si>
    <t xml:space="preserve">POTTERS FLD</t>
  </si>
  <si>
    <t xml:space="preserve">STANFIELD</t>
  </si>
  <si>
    <t xml:space="preserve">E60</t>
  </si>
  <si>
    <t xml:space="preserve">ELOY MUNI</t>
  </si>
  <si>
    <t xml:space="preserve">ELOY</t>
  </si>
  <si>
    <t xml:space="preserve">CCR</t>
  </si>
  <si>
    <t xml:space="preserve">KCCR</t>
  </si>
  <si>
    <t xml:space="preserve">BUCHANAN FLD</t>
  </si>
  <si>
    <t xml:space="preserve">100LL,A1+,UL94</t>
  </si>
  <si>
    <t xml:space="preserve">CMA</t>
  </si>
  <si>
    <t xml:space="preserve">KCMA</t>
  </si>
  <si>
    <t xml:space="preserve">CAMARILLO</t>
  </si>
  <si>
    <t xml:space="preserve">BCR</t>
  </si>
  <si>
    <t xml:space="preserve">KBCR</t>
  </si>
  <si>
    <t xml:space="preserve">TRI-COUNTY</t>
  </si>
  <si>
    <t xml:space="preserve">BONIFAY</t>
  </si>
  <si>
    <t xml:space="preserve">LEE</t>
  </si>
  <si>
    <t xml:space="preserve">KLEE</t>
  </si>
  <si>
    <t xml:space="preserve">LEESBURG INTL</t>
  </si>
  <si>
    <t xml:space="preserve">LEESBURG</t>
  </si>
  <si>
    <t xml:space="preserve">SUA</t>
  </si>
  <si>
    <t xml:space="preserve">KSUA</t>
  </si>
  <si>
    <t xml:space="preserve">WITHAM FLD</t>
  </si>
  <si>
    <t xml:space="preserve">STUART</t>
  </si>
  <si>
    <t xml:space="preserve">CCO</t>
  </si>
  <si>
    <t xml:space="preserve">KCCO</t>
  </si>
  <si>
    <t xml:space="preserve">NEWNAN COWETA COUNTY</t>
  </si>
  <si>
    <t xml:space="preserve">LZU</t>
  </si>
  <si>
    <t xml:space="preserve">KLZU</t>
  </si>
  <si>
    <t xml:space="preserve">GWINNETT COUNTY/BRISCOE FLD</t>
  </si>
  <si>
    <t xml:space="preserve">LAWRENCEVILLE</t>
  </si>
  <si>
    <t xml:space="preserve">CFJ</t>
  </si>
  <si>
    <t xml:space="preserve">KCFJ</t>
  </si>
  <si>
    <t xml:space="preserve">CRAWFORDSVILLE RGNL</t>
  </si>
  <si>
    <t xml:space="preserve">CRAWFORDSVILLE</t>
  </si>
  <si>
    <t xml:space="preserve">DMW</t>
  </si>
  <si>
    <t xml:space="preserve">KDMW</t>
  </si>
  <si>
    <t xml:space="preserve">CARROLL COUNTY RGNL/JACK B POAGE FLD</t>
  </si>
  <si>
    <t xml:space="preserve">WESTMINSTER</t>
  </si>
  <si>
    <t xml:space="preserve">MJD</t>
  </si>
  <si>
    <t xml:space="preserve">KMJD</t>
  </si>
  <si>
    <t xml:space="preserve">PICAYUNE MUNI</t>
  </si>
  <si>
    <t xml:space="preserve">PICAYUNE</t>
  </si>
  <si>
    <t xml:space="preserve">EXX</t>
  </si>
  <si>
    <t xml:space="preserve">KEXX</t>
  </si>
  <si>
    <t xml:space="preserve">DAVIDSON COUNTY EXEC</t>
  </si>
  <si>
    <t xml:space="preserve">LEXINGTON</t>
  </si>
  <si>
    <t xml:space="preserve">DVT</t>
  </si>
  <si>
    <t xml:space="preserve">KDVT</t>
  </si>
  <si>
    <t xml:space="preserve">PHOENIX DEER VALLEY</t>
  </si>
  <si>
    <t xml:space="preserve">DED</t>
  </si>
  <si>
    <t xml:space="preserve">KDED</t>
  </si>
  <si>
    <t xml:space="preserve">DELAND MUNI-SIDNEY H TAYLOR FLD</t>
  </si>
  <si>
    <t xml:space="preserve">DELAND</t>
  </si>
  <si>
    <t xml:space="preserve">JWY</t>
  </si>
  <si>
    <t xml:space="preserve">KJWY</t>
  </si>
  <si>
    <t xml:space="preserve">MID-WAY RGNL</t>
  </si>
  <si>
    <t xml:space="preserve">MIDLOTHIAN/WAXAHACHIE</t>
  </si>
  <si>
    <t xml:space="preserve">T78</t>
  </si>
  <si>
    <t xml:space="preserve">LIBERTY MUNI</t>
  </si>
  <si>
    <t xml:space="preserve">LIBERTY</t>
  </si>
  <si>
    <t xml:space="preserve">TE75</t>
  </si>
  <si>
    <t xml:space="preserve">LEXINGTON AIRFIELD</t>
  </si>
  <si>
    <t xml:space="preserve">XBP</t>
  </si>
  <si>
    <t xml:space="preserve">KXBP</t>
  </si>
  <si>
    <t xml:space="preserve">BRIDGEPORT MUNI</t>
  </si>
  <si>
    <t xml:space="preserve">HCR</t>
  </si>
  <si>
    <t xml:space="preserve">KHCR</t>
  </si>
  <si>
    <t xml:space="preserve">HEBER VALLEY</t>
  </si>
  <si>
    <t xml:space="preserve">HEBER</t>
  </si>
  <si>
    <t xml:space="preserve">100LL,A,J</t>
  </si>
  <si>
    <t xml:space="preserve">IAD</t>
  </si>
  <si>
    <t xml:space="preserve">KIAD</t>
  </si>
  <si>
    <t xml:space="preserve">WASHINGTON DULLES INTL</t>
  </si>
  <si>
    <t xml:space="preserve">CNI</t>
  </si>
  <si>
    <t xml:space="preserve">KCNI</t>
  </si>
  <si>
    <t xml:space="preserve">CHEROKEE COUNTY RGNL</t>
  </si>
  <si>
    <t xml:space="preserve">CANTON</t>
  </si>
  <si>
    <t xml:space="preserve">ARR</t>
  </si>
  <si>
    <t xml:space="preserve">KARR</t>
  </si>
  <si>
    <t xml:space="preserve">AURORA MUNI</t>
  </si>
  <si>
    <t xml:space="preserve">CHICAGO/AURORA</t>
  </si>
  <si>
    <t xml:space="preserve">100,A1</t>
  </si>
  <si>
    <t xml:space="preserve">I34</t>
  </si>
  <si>
    <t xml:space="preserve">GREENSBURG MUNI</t>
  </si>
  <si>
    <t xml:space="preserve">GREENSBURG</t>
  </si>
  <si>
    <t xml:space="preserve">EHO</t>
  </si>
  <si>
    <t xml:space="preserve">KEHO</t>
  </si>
  <si>
    <t xml:space="preserve">SHELBY-CLEVELAND COUNTY RGNL</t>
  </si>
  <si>
    <t xml:space="preserve">SHELBY</t>
  </si>
  <si>
    <t xml:space="preserve">ISP</t>
  </si>
  <si>
    <t xml:space="preserve">KISP</t>
  </si>
  <si>
    <t xml:space="preserve">LONG ISLAND MAC ARTHUR</t>
  </si>
  <si>
    <t xml:space="preserve">SWF</t>
  </si>
  <si>
    <t xml:space="preserve">KSWF</t>
  </si>
  <si>
    <t xml:space="preserve">NEW YORK STEWART INTL</t>
  </si>
  <si>
    <t xml:space="preserve">HZL</t>
  </si>
  <si>
    <t xml:space="preserve">KHZL</t>
  </si>
  <si>
    <t xml:space="preserve">HAZLETON RGNL</t>
  </si>
  <si>
    <t xml:space="preserve">HAZLETON</t>
  </si>
  <si>
    <t xml:space="preserve">LOM</t>
  </si>
  <si>
    <t xml:space="preserve">KLOM</t>
  </si>
  <si>
    <t xml:space="preserve">WINGS FLD</t>
  </si>
  <si>
    <t xml:space="preserve">PHILADELPHIA</t>
  </si>
  <si>
    <t xml:space="preserve">GDJ</t>
  </si>
  <si>
    <t xml:space="preserve">KGDJ</t>
  </si>
  <si>
    <t xml:space="preserve">GRANBURY RGNL</t>
  </si>
  <si>
    <t xml:space="preserve">GRANBURY</t>
  </si>
  <si>
    <t xml:space="preserve">18AZ</t>
  </si>
  <si>
    <t xml:space="preserve">SKY RANCH AT CAREFREE</t>
  </si>
  <si>
    <t xml:space="preserve">CAREFREE</t>
  </si>
  <si>
    <t xml:space="preserve">CA35</t>
  </si>
  <si>
    <t xml:space="preserve">SAN RAFAEL</t>
  </si>
  <si>
    <t xml:space="preserve">1984</t>
  </si>
  <si>
    <t xml:space="preserve">WJF</t>
  </si>
  <si>
    <t xml:space="preserve">KWJF</t>
  </si>
  <si>
    <t xml:space="preserve">GENERAL WM J FOX AIRFIELD</t>
  </si>
  <si>
    <t xml:space="preserve">FNL</t>
  </si>
  <si>
    <t xml:space="preserve">KFNL</t>
  </si>
  <si>
    <t xml:space="preserve">NORTHERN COLORADO RGNL</t>
  </si>
  <si>
    <t xml:space="preserve">FORT COLLINS/LOVELAND</t>
  </si>
  <si>
    <t xml:space="preserve">PHK</t>
  </si>
  <si>
    <t xml:space="preserve">KPHK</t>
  </si>
  <si>
    <t xml:space="preserve">PALM BEACH COUNTY GLADES</t>
  </si>
  <si>
    <t xml:space="preserve">PAHOKEE</t>
  </si>
  <si>
    <t xml:space="preserve">CTJ</t>
  </si>
  <si>
    <t xml:space="preserve">KCTJ</t>
  </si>
  <si>
    <t xml:space="preserve">WEST GEORGIA RGNL/O V GRAY FLD</t>
  </si>
  <si>
    <t xml:space="preserve">CARROLLTON</t>
  </si>
  <si>
    <t xml:space="preserve">MIE</t>
  </si>
  <si>
    <t xml:space="preserve">KMIE</t>
  </si>
  <si>
    <t xml:space="preserve">DELAWARE COUNTY RGNL</t>
  </si>
  <si>
    <t xml:space="preserve">MUNCIE</t>
  </si>
  <si>
    <t xml:space="preserve">HRJ</t>
  </si>
  <si>
    <t xml:space="preserve">KHRJ</t>
  </si>
  <si>
    <t xml:space="preserve">HARNETT RGNL JETPORT</t>
  </si>
  <si>
    <t xml:space="preserve">ERWIN</t>
  </si>
  <si>
    <t xml:space="preserve">GYB</t>
  </si>
  <si>
    <t xml:space="preserve">KGYB</t>
  </si>
  <si>
    <t xml:space="preserve">GIDDINGS-LEE COUNTY</t>
  </si>
  <si>
    <t xml:space="preserve">GIDDINGS</t>
  </si>
  <si>
    <t xml:space="preserve">CCB</t>
  </si>
  <si>
    <t xml:space="preserve">KCCB</t>
  </si>
  <si>
    <t xml:space="preserve">CABLE</t>
  </si>
  <si>
    <t xml:space="preserve">UPLAND</t>
  </si>
  <si>
    <t xml:space="preserve">EVY</t>
  </si>
  <si>
    <t xml:space="preserve">KEVY</t>
  </si>
  <si>
    <t xml:space="preserve">SUMMIT</t>
  </si>
  <si>
    <t xml:space="preserve">MIDDLETOWN</t>
  </si>
  <si>
    <t xml:space="preserve">DE</t>
  </si>
  <si>
    <t xml:space="preserve">X50</t>
  </si>
  <si>
    <t xml:space="preserve">MASSEY RANCH AIRPARK</t>
  </si>
  <si>
    <t xml:space="preserve">NEW SMYRNA BEACH</t>
  </si>
  <si>
    <t xml:space="preserve">4A4</t>
  </si>
  <si>
    <t xml:space="preserve">POLK COUNTY/CORNELIUS MOORE FLD</t>
  </si>
  <si>
    <t xml:space="preserve">CEDARTOWN</t>
  </si>
  <si>
    <t xml:space="preserve">T90</t>
  </si>
  <si>
    <t xml:space="preserve">CHAMBERS COUNTY/WINNIE STOWELL</t>
  </si>
  <si>
    <t xml:space="preserve">WINNIE/STOWELL</t>
  </si>
  <si>
    <t xml:space="preserve">GEU</t>
  </si>
  <si>
    <t xml:space="preserve">KGEU</t>
  </si>
  <si>
    <t xml:space="preserve">GLENDALE RGNL</t>
  </si>
  <si>
    <t xml:space="preserve">GLENDALE</t>
  </si>
  <si>
    <t xml:space="preserve">07FA</t>
  </si>
  <si>
    <t xml:space="preserve">OCEAN REEF CLUB</t>
  </si>
  <si>
    <t xml:space="preserve">KEY LARGO</t>
  </si>
  <si>
    <t xml:space="preserve">A,A+</t>
  </si>
  <si>
    <t xml:space="preserve">DTS</t>
  </si>
  <si>
    <t xml:space="preserve">KDTS</t>
  </si>
  <si>
    <t xml:space="preserve">DESTIN EXEC</t>
  </si>
  <si>
    <t xml:space="preserve">DESTIN</t>
  </si>
  <si>
    <t xml:space="preserve">CVC</t>
  </si>
  <si>
    <t xml:space="preserve">KCVC</t>
  </si>
  <si>
    <t xml:space="preserve">COVINGTON MUNI</t>
  </si>
  <si>
    <t xml:space="preserve">CGE</t>
  </si>
  <si>
    <t xml:space="preserve">KCGE</t>
  </si>
  <si>
    <t xml:space="preserve">CAMBRIDGE-DORCHESTER RGNL</t>
  </si>
  <si>
    <t xml:space="preserve">CAMBRIDGE</t>
  </si>
  <si>
    <t xml:space="preserve">FDK</t>
  </si>
  <si>
    <t xml:space="preserve">KFDK</t>
  </si>
  <si>
    <t xml:space="preserve">FREDERICK MUNI</t>
  </si>
  <si>
    <t xml:space="preserve">FREDERICK</t>
  </si>
  <si>
    <t xml:space="preserve">20N</t>
  </si>
  <si>
    <t xml:space="preserve">KINGSTON-ULSTER</t>
  </si>
  <si>
    <t xml:space="preserve">KINGSTON</t>
  </si>
  <si>
    <t xml:space="preserve">POU</t>
  </si>
  <si>
    <t xml:space="preserve">KPOU</t>
  </si>
  <si>
    <t xml:space="preserve">HUDSON VALLEY RGNL</t>
  </si>
  <si>
    <t xml:space="preserve">POUGHKEEPSIE</t>
  </si>
  <si>
    <t xml:space="preserve">BAZ</t>
  </si>
  <si>
    <t xml:space="preserve">KBAZ</t>
  </si>
  <si>
    <t xml:space="preserve">NEW BRAUNFELS NTL</t>
  </si>
  <si>
    <t xml:space="preserve">NEW BRAUNFELS</t>
  </si>
  <si>
    <t xml:space="preserve">OXR</t>
  </si>
  <si>
    <t xml:space="preserve">KOXR</t>
  </si>
  <si>
    <t xml:space="preserve">OXNARD</t>
  </si>
  <si>
    <t xml:space="preserve">OXC</t>
  </si>
  <si>
    <t xml:space="preserve">KOXC</t>
  </si>
  <si>
    <t xml:space="preserve">WATERBURY-OXFORD</t>
  </si>
  <si>
    <t xml:space="preserve">OXFORD</t>
  </si>
  <si>
    <t xml:space="preserve">7FL6</t>
  </si>
  <si>
    <t xml:space="preserve">SPRUCE CREEK</t>
  </si>
  <si>
    <t xml:space="preserve">DAYTONA BEACH</t>
  </si>
  <si>
    <t xml:space="preserve">LAL</t>
  </si>
  <si>
    <t xml:space="preserve">KLAL</t>
  </si>
  <si>
    <t xml:space="preserve">LAKELAND LINDER INTL</t>
  </si>
  <si>
    <t xml:space="preserve">LAKELAND</t>
  </si>
  <si>
    <t xml:space="preserve">MAI</t>
  </si>
  <si>
    <t xml:space="preserve">KMAI</t>
  </si>
  <si>
    <t xml:space="preserve">MARIANNA MUNI</t>
  </si>
  <si>
    <t xml:space="preserve">MARIANNA</t>
  </si>
  <si>
    <t xml:space="preserve">NQX</t>
  </si>
  <si>
    <t xml:space="preserve">KNQX</t>
  </si>
  <si>
    <t xml:space="preserve">KEY WEST NAS (BOCA CHICA FLD)</t>
  </si>
  <si>
    <t xml:space="preserve">KEY WEST</t>
  </si>
  <si>
    <t xml:space="preserve">J5</t>
  </si>
  <si>
    <t xml:space="preserve">6A2</t>
  </si>
  <si>
    <t xml:space="preserve">GRIFFIN-SPALDING COUNTY</t>
  </si>
  <si>
    <t xml:space="preserve">GRIFFIN</t>
  </si>
  <si>
    <t xml:space="preserve">3CK</t>
  </si>
  <si>
    <t xml:space="preserve">LAKE IN THE HILLS</t>
  </si>
  <si>
    <t xml:space="preserve">CHICAGO/LAKE IN THE HILLS</t>
  </si>
  <si>
    <t xml:space="preserve">OKK</t>
  </si>
  <si>
    <t xml:space="preserve">KOKK</t>
  </si>
  <si>
    <t xml:space="preserve">KOKOMO MUNI</t>
  </si>
  <si>
    <t xml:space="preserve">KOKOMO</t>
  </si>
  <si>
    <t xml:space="preserve">HBI</t>
  </si>
  <si>
    <t xml:space="preserve">KHBI</t>
  </si>
  <si>
    <t xml:space="preserve">ASHEBORO RGNL</t>
  </si>
  <si>
    <t xml:space="preserve">ASHEBORO</t>
  </si>
  <si>
    <t xml:space="preserve">LNC</t>
  </si>
  <si>
    <t xml:space="preserve">KLNC</t>
  </si>
  <si>
    <t xml:space="preserve">LANCASTER RGNL</t>
  </si>
  <si>
    <t xml:space="preserve">MWL</t>
  </si>
  <si>
    <t xml:space="preserve">KMWL</t>
  </si>
  <si>
    <t xml:space="preserve">MINERAL WELLS RGNL</t>
  </si>
  <si>
    <t xml:space="preserve">MINERAL WELLS</t>
  </si>
  <si>
    <t xml:space="preserve">GYR</t>
  </si>
  <si>
    <t xml:space="preserve">KGYR</t>
  </si>
  <si>
    <t xml:space="preserve">PHOENIX GOODYEAR</t>
  </si>
  <si>
    <t xml:space="preserve">GOODYEAR</t>
  </si>
  <si>
    <t xml:space="preserve">COI</t>
  </si>
  <si>
    <t xml:space="preserve">KCOI</t>
  </si>
  <si>
    <t xml:space="preserve">MERRITT ISLAND</t>
  </si>
  <si>
    <t xml:space="preserve">EVB</t>
  </si>
  <si>
    <t xml:space="preserve">KEVB</t>
  </si>
  <si>
    <t xml:space="preserve">NEW SMYRNA BEACH MUNI (JACK BOLT FLD)</t>
  </si>
  <si>
    <t xml:space="preserve">C09</t>
  </si>
  <si>
    <t xml:space="preserve">MORRIS MUNI/JAMES R WASHBURN FLD</t>
  </si>
  <si>
    <t xml:space="preserve">MORRIS</t>
  </si>
  <si>
    <t xml:space="preserve">CEV</t>
  </si>
  <si>
    <t xml:space="preserve">KCEV</t>
  </si>
  <si>
    <t xml:space="preserve">METTEL FLD</t>
  </si>
  <si>
    <t xml:space="preserve">CONNERSVILLE</t>
  </si>
  <si>
    <t xml:space="preserve">EKS</t>
  </si>
  <si>
    <t xml:space="preserve">KEKS</t>
  </si>
  <si>
    <t xml:space="preserve">ENNIS BIG SKY</t>
  </si>
  <si>
    <t xml:space="preserve">ENNIS</t>
  </si>
  <si>
    <t xml:space="preserve">100LL,A1,A1+</t>
  </si>
  <si>
    <t xml:space="preserve">AFP</t>
  </si>
  <si>
    <t xml:space="preserve">KAFP</t>
  </si>
  <si>
    <t xml:space="preserve">ANSON COUNTY/JEFF CLOUD FLD</t>
  </si>
  <si>
    <t xml:space="preserve">WADESBORO</t>
  </si>
  <si>
    <t xml:space="preserve">TTN</t>
  </si>
  <si>
    <t xml:space="preserve">KTTN</t>
  </si>
  <si>
    <t xml:space="preserve">TRENTON MERCER</t>
  </si>
  <si>
    <t xml:space="preserve">TRENTON</t>
  </si>
  <si>
    <t xml:space="preserve">MGJ</t>
  </si>
  <si>
    <t xml:space="preserve">KMGJ</t>
  </si>
  <si>
    <t xml:space="preserve">ORANGE COUNTY</t>
  </si>
  <si>
    <t xml:space="preserve">MONTGOMERY</t>
  </si>
  <si>
    <t xml:space="preserve">PVU</t>
  </si>
  <si>
    <t xml:space="preserve">KPVU</t>
  </si>
  <si>
    <t xml:space="preserve">PROVO MUNI</t>
  </si>
  <si>
    <t xml:space="preserve">PROVO</t>
  </si>
  <si>
    <t xml:space="preserve">NYG</t>
  </si>
  <si>
    <t xml:space="preserve">KNYG</t>
  </si>
  <si>
    <t xml:space="preserve">QUANTICO MCAF (TURNER FLD)</t>
  </si>
  <si>
    <t xml:space="preserve">QUANTICO</t>
  </si>
  <si>
    <t xml:space="preserve">VA</t>
  </si>
  <si>
    <t xml:space="preserve">A1+</t>
  </si>
  <si>
    <t xml:space="preserve">HEF</t>
  </si>
  <si>
    <t xml:space="preserve">KHEF</t>
  </si>
  <si>
    <t xml:space="preserve">WASHINGTON MANASSAS/HARRY P DAVIS FLD</t>
  </si>
  <si>
    <t xml:space="preserve">BMG</t>
  </si>
  <si>
    <t xml:space="preserve">KBMG</t>
  </si>
  <si>
    <t xml:space="preserve">MONROE COUNTY</t>
  </si>
  <si>
    <t xml:space="preserve">BLOOMINGTON</t>
  </si>
  <si>
    <t xml:space="preserve">MZZ</t>
  </si>
  <si>
    <t xml:space="preserve">KMZZ</t>
  </si>
  <si>
    <t xml:space="preserve">MARION MUNI - MCKINNEY FLD</t>
  </si>
  <si>
    <t xml:space="preserve">MARION</t>
  </si>
  <si>
    <t xml:space="preserve">2W6</t>
  </si>
  <si>
    <t xml:space="preserve">ST MARY'S COUNTY RGNL</t>
  </si>
  <si>
    <t xml:space="preserve">LEONARDTOWN</t>
  </si>
  <si>
    <t xml:space="preserve">JYO</t>
  </si>
  <si>
    <t xml:space="preserve">KJYO</t>
  </si>
  <si>
    <t xml:space="preserve">LEESBURG EXEC</t>
  </si>
  <si>
    <t xml:space="preserve">CNO</t>
  </si>
  <si>
    <t xml:space="preserve">KCNO</t>
  </si>
  <si>
    <t xml:space="preserve">CHINO</t>
  </si>
  <si>
    <t xml:space="preserve">ONT</t>
  </si>
  <si>
    <t xml:space="preserve">KONT</t>
  </si>
  <si>
    <t xml:space="preserve">ONTARIO INTL</t>
  </si>
  <si>
    <t xml:space="preserve">ONTARIO</t>
  </si>
  <si>
    <t xml:space="preserve">GNB</t>
  </si>
  <si>
    <t xml:space="preserve">KGNB</t>
  </si>
  <si>
    <t xml:space="preserve">GRANBY-GRAND COUNTY</t>
  </si>
  <si>
    <t xml:space="preserve">GRANBY</t>
  </si>
  <si>
    <t xml:space="preserve">VPS</t>
  </si>
  <si>
    <t xml:space="preserve">KVPS</t>
  </si>
  <si>
    <t xml:space="preserve">EGLIN AFB/DESTIN-FT WALTON BEACH</t>
  </si>
  <si>
    <t xml:space="preserve">VALPARAISO/DESTIN-FT WALTON BEACH</t>
  </si>
  <si>
    <t xml:space="preserve">ZPH</t>
  </si>
  <si>
    <t xml:space="preserve">KZPH</t>
  </si>
  <si>
    <t xml:space="preserve">ZEPHYRHILLS MUNI</t>
  </si>
  <si>
    <t xml:space="preserve">ZEPHYRHILLS</t>
  </si>
  <si>
    <t xml:space="preserve">UGN</t>
  </si>
  <si>
    <t xml:space="preserve">KUGN</t>
  </si>
  <si>
    <t xml:space="preserve">WAUKEGAN NTL</t>
  </si>
  <si>
    <t xml:space="preserve">CHICAGO/WAUKEGAN</t>
  </si>
  <si>
    <t xml:space="preserve">HKY</t>
  </si>
  <si>
    <t xml:space="preserve">KHKY</t>
  </si>
  <si>
    <t xml:space="preserve">HICKORY RGNL</t>
  </si>
  <si>
    <t xml:space="preserve">HICKORY</t>
  </si>
  <si>
    <t xml:space="preserve">ARM</t>
  </si>
  <si>
    <t xml:space="preserve">KARM</t>
  </si>
  <si>
    <t xml:space="preserve">WHARTON RGNL</t>
  </si>
  <si>
    <t xml:space="preserve">WHARTON</t>
  </si>
  <si>
    <t xml:space="preserve">BYY</t>
  </si>
  <si>
    <t xml:space="preserve">KBYY</t>
  </si>
  <si>
    <t xml:space="preserve">BAY CITY RGNL</t>
  </si>
  <si>
    <t xml:space="preserve">BAY CITY</t>
  </si>
  <si>
    <t xml:space="preserve">LUF</t>
  </si>
  <si>
    <t xml:space="preserve">KLUF</t>
  </si>
  <si>
    <t xml:space="preserve">LUKE AFB</t>
  </si>
  <si>
    <t xml:space="preserve">GXY</t>
  </si>
  <si>
    <t xml:space="preserve">KGXY</t>
  </si>
  <si>
    <t xml:space="preserve">GREELEY-WELD COUNTY</t>
  </si>
  <si>
    <t xml:space="preserve">GREELEY</t>
  </si>
  <si>
    <t xml:space="preserve">HVN</t>
  </si>
  <si>
    <t xml:space="preserve">KHVN</t>
  </si>
  <si>
    <t xml:space="preserve">TWEED/NEW HAVEN</t>
  </si>
  <si>
    <t xml:space="preserve">NEW HAVEN</t>
  </si>
  <si>
    <t xml:space="preserve">TVI</t>
  </si>
  <si>
    <t xml:space="preserve">KTVI</t>
  </si>
  <si>
    <t xml:space="preserve">THOMASVILLE RGNL</t>
  </si>
  <si>
    <t xml:space="preserve">THOMASVILLE</t>
  </si>
  <si>
    <t xml:space="preserve">VPZ</t>
  </si>
  <si>
    <t xml:space="preserve">KVPZ</t>
  </si>
  <si>
    <t xml:space="preserve">PORTER COUNTY RGNL</t>
  </si>
  <si>
    <t xml:space="preserve">VALPARAISO</t>
  </si>
  <si>
    <t xml:space="preserve">2014</t>
  </si>
  <si>
    <t xml:space="preserve">ASD</t>
  </si>
  <si>
    <t xml:space="preserve">KASD</t>
  </si>
  <si>
    <t xml:space="preserve">SLIDELL</t>
  </si>
  <si>
    <t xml:space="preserve">LA</t>
  </si>
  <si>
    <t xml:space="preserve">BLM</t>
  </si>
  <si>
    <t xml:space="preserve">KBLM</t>
  </si>
  <si>
    <t xml:space="preserve">MONMOUTH EXEC</t>
  </si>
  <si>
    <t xml:space="preserve">BELMAR/FARMINGDALE</t>
  </si>
  <si>
    <t xml:space="preserve">PNE</t>
  </si>
  <si>
    <t xml:space="preserve">KPNE</t>
  </si>
  <si>
    <t xml:space="preserve">NORTHEAST PHILADELPHIA</t>
  </si>
  <si>
    <t xml:space="preserve">SNA</t>
  </si>
  <si>
    <t xml:space="preserve">KSNA</t>
  </si>
  <si>
    <t xml:space="preserve">JOHN WAYNE/ORANGE COUNTY</t>
  </si>
  <si>
    <t xml:space="preserve">SANTA ANA</t>
  </si>
  <si>
    <t xml:space="preserve">TCY</t>
  </si>
  <si>
    <t xml:space="preserve">KTCY</t>
  </si>
  <si>
    <t xml:space="preserve">TRACY MUNI</t>
  </si>
  <si>
    <t xml:space="preserve">TRACY</t>
  </si>
  <si>
    <t xml:space="preserve">EYW</t>
  </si>
  <si>
    <t xml:space="preserve">KEYW</t>
  </si>
  <si>
    <t xml:space="preserve">KEY WEST INTL</t>
  </si>
  <si>
    <t xml:space="preserve">INS</t>
  </si>
  <si>
    <t xml:space="preserve">KINS</t>
  </si>
  <si>
    <t xml:space="preserve">CREECH AFB</t>
  </si>
  <si>
    <t xml:space="preserve">INDIAN SPRINGS</t>
  </si>
  <si>
    <t xml:space="preserve">OQN</t>
  </si>
  <si>
    <t xml:space="preserve">KOQN</t>
  </si>
  <si>
    <t xml:space="preserve">BRANDYWINE RGNL</t>
  </si>
  <si>
    <t xml:space="preserve">WEST CHESTER</t>
  </si>
  <si>
    <t xml:space="preserve">BMQ</t>
  </si>
  <si>
    <t xml:space="preserve">KBMQ</t>
  </si>
  <si>
    <t xml:space="preserve">BURNET MUNI/KATE CRADDOCK FLD</t>
  </si>
  <si>
    <t xml:space="preserve">BURNET</t>
  </si>
  <si>
    <t xml:space="preserve">DVO</t>
  </si>
  <si>
    <t xml:space="preserve">KDVO</t>
  </si>
  <si>
    <t xml:space="preserve">GNOSS FLD</t>
  </si>
  <si>
    <t xml:space="preserve">NOVATO</t>
  </si>
  <si>
    <t xml:space="preserve">E16</t>
  </si>
  <si>
    <t xml:space="preserve">SAN MARTIN</t>
  </si>
  <si>
    <t xml:space="preserve">A,UL94</t>
  </si>
  <si>
    <t xml:space="preserve">WVI</t>
  </si>
  <si>
    <t xml:space="preserve">KWVI</t>
  </si>
  <si>
    <t xml:space="preserve">WATSONVILLE MUNI</t>
  </si>
  <si>
    <t xml:space="preserve">WATSONVILLE</t>
  </si>
  <si>
    <t xml:space="preserve">100LL,A,G100UL</t>
  </si>
  <si>
    <t xml:space="preserve">DAB</t>
  </si>
  <si>
    <t xml:space="preserve">KDAB</t>
  </si>
  <si>
    <t xml:space="preserve">DAYTONA BEACH INTL</t>
  </si>
  <si>
    <t xml:space="preserve">CXU</t>
  </si>
  <si>
    <t xml:space="preserve">KCXU</t>
  </si>
  <si>
    <t xml:space="preserve">CAMILLA-MITCHELL COUNTY</t>
  </si>
  <si>
    <t xml:space="preserve">CAMILLA</t>
  </si>
  <si>
    <t xml:space="preserve">JZP</t>
  </si>
  <si>
    <t xml:space="preserve">KJZP</t>
  </si>
  <si>
    <t xml:space="preserve">PICKENS COUNTY</t>
  </si>
  <si>
    <t xml:space="preserve">JASPER</t>
  </si>
  <si>
    <t xml:space="preserve">LBT</t>
  </si>
  <si>
    <t xml:space="preserve">KLBT</t>
  </si>
  <si>
    <t xml:space="preserve">LUMBERTON RGNL</t>
  </si>
  <si>
    <t xml:space="preserve">LUMBERTON</t>
  </si>
  <si>
    <t xml:space="preserve">100LL,A1+,MOGAS</t>
  </si>
  <si>
    <t xml:space="preserve">HWV</t>
  </si>
  <si>
    <t xml:space="preserve">KHWV</t>
  </si>
  <si>
    <t xml:space="preserve">BROOKHAVEN</t>
  </si>
  <si>
    <t xml:space="preserve">SHIRLEY</t>
  </si>
  <si>
    <t xml:space="preserve">PSE</t>
  </si>
  <si>
    <t xml:space="preserve">TJPS</t>
  </si>
  <si>
    <t xml:space="preserve">MERCEDITA</t>
  </si>
  <si>
    <t xml:space="preserve">PONCE</t>
  </si>
  <si>
    <t xml:space="preserve">BBP</t>
  </si>
  <si>
    <t xml:space="preserve">KBBP</t>
  </si>
  <si>
    <t xml:space="preserve">MARLBORO COUNTY JETPORT/H E AVENT FLD</t>
  </si>
  <si>
    <t xml:space="preserve">BENNETTSVILLE</t>
  </si>
  <si>
    <t xml:space="preserve">3T5</t>
  </si>
  <si>
    <t xml:space="preserve">FAYETTE RGNL AIR CENTER</t>
  </si>
  <si>
    <t xml:space="preserve">LA GRANGE</t>
  </si>
  <si>
    <t xml:space="preserve">DZB</t>
  </si>
  <si>
    <t xml:space="preserve">KDZB</t>
  </si>
  <si>
    <t xml:space="preserve">HORSESHOE BAY RESORT</t>
  </si>
  <si>
    <t xml:space="preserve">HORSESHOE BAY</t>
  </si>
  <si>
    <t xml:space="preserve">SPK</t>
  </si>
  <si>
    <t xml:space="preserve">KSPK</t>
  </si>
  <si>
    <t xml:space="preserve">SPANISH FORK MUNI/WOODHOUSE FLD</t>
  </si>
  <si>
    <t xml:space="preserve">SPANISH FORK</t>
  </si>
  <si>
    <t xml:space="preserve">33J</t>
  </si>
  <si>
    <t xml:space="preserve">GENEVA MUNI</t>
  </si>
  <si>
    <t xml:space="preserve">GENEVA</t>
  </si>
  <si>
    <t xml:space="preserve">AL</t>
  </si>
  <si>
    <t xml:space="preserve">APC</t>
  </si>
  <si>
    <t xml:space="preserve">KAPC</t>
  </si>
  <si>
    <t xml:space="preserve">NAPA COUNTY</t>
  </si>
  <si>
    <t xml:space="preserve">NAPA</t>
  </si>
  <si>
    <t xml:space="preserve">HLB</t>
  </si>
  <si>
    <t xml:space="preserve">KHLB</t>
  </si>
  <si>
    <t xml:space="preserve">BATESVILLE</t>
  </si>
  <si>
    <t xml:space="preserve">MGC</t>
  </si>
  <si>
    <t xml:space="preserve">KMGC</t>
  </si>
  <si>
    <t xml:space="preserve">MICHIGAN CITY MUNI-PHILLIPS FLD</t>
  </si>
  <si>
    <t xml:space="preserve">MICHIGAN CITY</t>
  </si>
  <si>
    <t xml:space="preserve">100LL,A+,UL94</t>
  </si>
  <si>
    <t xml:space="preserve">OVO</t>
  </si>
  <si>
    <t xml:space="preserve">KOVO</t>
  </si>
  <si>
    <t xml:space="preserve">NORTH VERNON</t>
  </si>
  <si>
    <t xml:space="preserve">NC74</t>
  </si>
  <si>
    <t xml:space="preserve">CAUSEY</t>
  </si>
  <si>
    <t xml:space="preserve">NV00</t>
  </si>
  <si>
    <t xml:space="preserve">THE AIRPORT CLUB</t>
  </si>
  <si>
    <t xml:space="preserve">PAHRUMP</t>
  </si>
  <si>
    <t xml:space="preserve">THV</t>
  </si>
  <si>
    <t xml:space="preserve">KTHV</t>
  </si>
  <si>
    <t xml:space="preserve">YORK</t>
  </si>
  <si>
    <t xml:space="preserve">CQW</t>
  </si>
  <si>
    <t xml:space="preserve">KCQW</t>
  </si>
  <si>
    <t xml:space="preserve">CHERAW MUNI/LYNCH BELLINGER FLD</t>
  </si>
  <si>
    <t xml:space="preserve">CHERAW</t>
  </si>
  <si>
    <t xml:space="preserve">6R3</t>
  </si>
  <si>
    <t xml:space="preserve">CLEVELAND MUNI</t>
  </si>
  <si>
    <t xml:space="preserve">CLEVELAND</t>
  </si>
  <si>
    <t xml:space="preserve">ILE</t>
  </si>
  <si>
    <t xml:space="preserve">KILE</t>
  </si>
  <si>
    <t xml:space="preserve">SKYLARK FLD</t>
  </si>
  <si>
    <t xml:space="preserve">KILLEEN</t>
  </si>
  <si>
    <t xml:space="preserve">ILG</t>
  </si>
  <si>
    <t xml:space="preserve">KILG</t>
  </si>
  <si>
    <t xml:space="preserve">WILMINGTON</t>
  </si>
  <si>
    <t xml:space="preserve">AVO</t>
  </si>
  <si>
    <t xml:space="preserve">KAVO</t>
  </si>
  <si>
    <t xml:space="preserve">AVON PARK EXEC</t>
  </si>
  <si>
    <t xml:space="preserve">AVON PARK</t>
  </si>
  <si>
    <t xml:space="preserve">COF</t>
  </si>
  <si>
    <t xml:space="preserve">KCOF</t>
  </si>
  <si>
    <t xml:space="preserve">PATRICK SPACE FORCE BASE</t>
  </si>
  <si>
    <t xml:space="preserve">COCOA BEACH</t>
  </si>
  <si>
    <t xml:space="preserve">PCM</t>
  </si>
  <si>
    <t xml:space="preserve">KPCM</t>
  </si>
  <si>
    <t xml:space="preserve">PLANT CITY</t>
  </si>
  <si>
    <t xml:space="preserve">74P</t>
  </si>
  <si>
    <t xml:space="preserve">CALVADA MEADOWS</t>
  </si>
  <si>
    <t xml:space="preserve">WBW</t>
  </si>
  <si>
    <t xml:space="preserve">KWBW</t>
  </si>
  <si>
    <t xml:space="preserve">WILKES-BARRE WYOMING VALLEY</t>
  </si>
  <si>
    <t xml:space="preserve">WILKES-BARRE</t>
  </si>
  <si>
    <t xml:space="preserve">ZER</t>
  </si>
  <si>
    <t xml:space="preserve">KZER</t>
  </si>
  <si>
    <t xml:space="preserve">SCHUYLKILL COUNTY/JOE ZERBEY</t>
  </si>
  <si>
    <t xml:space="preserve">POTTSVILLE</t>
  </si>
  <si>
    <t xml:space="preserve">GRK</t>
  </si>
  <si>
    <t xml:space="preserve">KGRK</t>
  </si>
  <si>
    <t xml:space="preserve">ROBERT GRAY AAF</t>
  </si>
  <si>
    <t xml:space="preserve">FORT HOOD (KILLEEN)</t>
  </si>
  <si>
    <t xml:space="preserve">HQZ</t>
  </si>
  <si>
    <t xml:space="preserve">KHQZ</t>
  </si>
  <si>
    <t xml:space="preserve">MESQUITE METRO</t>
  </si>
  <si>
    <t xml:space="preserve">MESQUITE</t>
  </si>
  <si>
    <t xml:space="preserve">T35</t>
  </si>
  <si>
    <t xml:space="preserve">CAMERON MUNI AIRPARK</t>
  </si>
  <si>
    <t xml:space="preserve">CAMERON</t>
  </si>
  <si>
    <t xml:space="preserve">MLB</t>
  </si>
  <si>
    <t xml:space="preserve">KMLB</t>
  </si>
  <si>
    <t xml:space="preserve">MELBOURNE ORLANDO INTL</t>
  </si>
  <si>
    <t xml:space="preserve">MELBOURNE</t>
  </si>
  <si>
    <t xml:space="preserve">DKB</t>
  </si>
  <si>
    <t xml:space="preserve">KDKB</t>
  </si>
  <si>
    <t xml:space="preserve">DE KALB TAYLOR MUNI</t>
  </si>
  <si>
    <t xml:space="preserve">DE KALB</t>
  </si>
  <si>
    <t xml:space="preserve">IKK</t>
  </si>
  <si>
    <t xml:space="preserve">KIKK</t>
  </si>
  <si>
    <t xml:space="preserve">GREATER KANKAKEE</t>
  </si>
  <si>
    <t xml:space="preserve">KANKAKEE</t>
  </si>
  <si>
    <t xml:space="preserve">SER</t>
  </si>
  <si>
    <t xml:space="preserve">KSER</t>
  </si>
  <si>
    <t xml:space="preserve">FREEMAN MUNI</t>
  </si>
  <si>
    <t xml:space="preserve">SEYMOUR</t>
  </si>
  <si>
    <t xml:space="preserve">AVP</t>
  </si>
  <si>
    <t xml:space="preserve">KAVP</t>
  </si>
  <si>
    <t xml:space="preserve">WILKES-BARRE/SCRANTON INTL</t>
  </si>
  <si>
    <t xml:space="preserve">WILKES-BARRE/SCRANTON</t>
  </si>
  <si>
    <t xml:space="preserve">CXO</t>
  </si>
  <si>
    <t xml:space="preserve">KCXO</t>
  </si>
  <si>
    <t xml:space="preserve">CONROE/NORTH HOUSTON RGNL</t>
  </si>
  <si>
    <t xml:space="preserve">FPY</t>
  </si>
  <si>
    <t xml:space="preserve">KFPY</t>
  </si>
  <si>
    <t xml:space="preserve">PERRY-FOLEY</t>
  </si>
  <si>
    <t xml:space="preserve">PERRY</t>
  </si>
  <si>
    <t xml:space="preserve">09GE</t>
  </si>
  <si>
    <t xml:space="preserve">ELLIOTT FLD</t>
  </si>
  <si>
    <t xml:space="preserve">DAWSONVILLE</t>
  </si>
  <si>
    <t xml:space="preserve">WDR</t>
  </si>
  <si>
    <t xml:space="preserve">KWDR</t>
  </si>
  <si>
    <t xml:space="preserve">BARROW COUNTY</t>
  </si>
  <si>
    <t xml:space="preserve">WINDER</t>
  </si>
  <si>
    <t xml:space="preserve">9D4</t>
  </si>
  <si>
    <t xml:space="preserve">DECK</t>
  </si>
  <si>
    <t xml:space="preserve">MYERSTOWN</t>
  </si>
  <si>
    <t xml:space="preserve">ELA</t>
  </si>
  <si>
    <t xml:space="preserve">KELA</t>
  </si>
  <si>
    <t xml:space="preserve">EAGLE LAKE</t>
  </si>
  <si>
    <t xml:space="preserve">TKI</t>
  </si>
  <si>
    <t xml:space="preserve">KTKI</t>
  </si>
  <si>
    <t xml:space="preserve">MCKINNEY NTL</t>
  </si>
  <si>
    <t xml:space="preserve">CEW</t>
  </si>
  <si>
    <t xml:space="preserve">KCEW</t>
  </si>
  <si>
    <t xml:space="preserve">BOB SIKES</t>
  </si>
  <si>
    <t xml:space="preserve">CRESTVIEW</t>
  </si>
  <si>
    <t xml:space="preserve">CZL</t>
  </si>
  <si>
    <t xml:space="preserve">KCZL</t>
  </si>
  <si>
    <t xml:space="preserve">TOM B DAVID FLD</t>
  </si>
  <si>
    <t xml:space="preserve">CALHOUN</t>
  </si>
  <si>
    <t xml:space="preserve">GVL</t>
  </si>
  <si>
    <t xml:space="preserve">KGVL</t>
  </si>
  <si>
    <t xml:space="preserve">LEE GILMER MEML</t>
  </si>
  <si>
    <t xml:space="preserve">GAINESVILLE</t>
  </si>
  <si>
    <t xml:space="preserve">MQS</t>
  </si>
  <si>
    <t xml:space="preserve">KMQS</t>
  </si>
  <si>
    <t xml:space="preserve">CHESTER COUNTY G O CARLSON</t>
  </si>
  <si>
    <t xml:space="preserve">COATESVILLE</t>
  </si>
  <si>
    <t xml:space="preserve">MOB</t>
  </si>
  <si>
    <t xml:space="preserve">KMOB</t>
  </si>
  <si>
    <t xml:space="preserve">MOBILE RGNL</t>
  </si>
  <si>
    <t xml:space="preserve">MOBILE</t>
  </si>
  <si>
    <t xml:space="preserve">DOV</t>
  </si>
  <si>
    <t xml:space="preserve">KDOV</t>
  </si>
  <si>
    <t xml:space="preserve">DOVER AFB</t>
  </si>
  <si>
    <t xml:space="preserve">DOVER</t>
  </si>
  <si>
    <t xml:space="preserve">A+,J8</t>
  </si>
  <si>
    <t xml:space="preserve">HRT</t>
  </si>
  <si>
    <t xml:space="preserve">KHRT</t>
  </si>
  <si>
    <t xml:space="preserve">HURLBURT FLD</t>
  </si>
  <si>
    <t xml:space="preserve">MARY ESTHER</t>
  </si>
  <si>
    <t xml:space="preserve">LAF</t>
  </si>
  <si>
    <t xml:space="preserve">KLAF</t>
  </si>
  <si>
    <t xml:space="preserve">PURDUE UNIVERSITY</t>
  </si>
  <si>
    <t xml:space="preserve">LAFAYETTE</t>
  </si>
  <si>
    <t xml:space="preserve">F41</t>
  </si>
  <si>
    <t xml:space="preserve">ENNIS MUNI</t>
  </si>
  <si>
    <t xml:space="preserve">INJ</t>
  </si>
  <si>
    <t xml:space="preserve">KINJ</t>
  </si>
  <si>
    <t xml:space="preserve">HILLSBORO MUNI</t>
  </si>
  <si>
    <t xml:space="preserve">HILLSBORO</t>
  </si>
  <si>
    <t xml:space="preserve">TPL</t>
  </si>
  <si>
    <t xml:space="preserve">KTPL</t>
  </si>
  <si>
    <t xml:space="preserve">DRAUGHON-MILLER CENTRAL TEXAS RGNL</t>
  </si>
  <si>
    <t xml:space="preserve">TEMPLE</t>
  </si>
  <si>
    <t xml:space="preserve">BMC</t>
  </si>
  <si>
    <t xml:space="preserve">KBMC</t>
  </si>
  <si>
    <t xml:space="preserve">BRIGHAM CITY RGNL</t>
  </si>
  <si>
    <t xml:space="preserve">BRIGHAM CITY</t>
  </si>
  <si>
    <t xml:space="preserve">RMN</t>
  </si>
  <si>
    <t xml:space="preserve">KRMN</t>
  </si>
  <si>
    <t xml:space="preserve">WASHINGTON EXEC/STAFFORD RGNL</t>
  </si>
  <si>
    <t xml:space="preserve">STAFFORD</t>
  </si>
  <si>
    <t xml:space="preserve">OMN</t>
  </si>
  <si>
    <t xml:space="preserve">KOMN</t>
  </si>
  <si>
    <t xml:space="preserve">ORMOND BEACH MUNI</t>
  </si>
  <si>
    <t xml:space="preserve">ORMOND BEACH</t>
  </si>
  <si>
    <t xml:space="preserve">RMG</t>
  </si>
  <si>
    <t xml:space="preserve">KRMG</t>
  </si>
  <si>
    <t xml:space="preserve">RICHARD B RUSSELL RGNL - J H TOWERS FLD</t>
  </si>
  <si>
    <t xml:space="preserve">ROME</t>
  </si>
  <si>
    <t xml:space="preserve">3NJ6</t>
  </si>
  <si>
    <t xml:space="preserve">INDUCTOTHERM</t>
  </si>
  <si>
    <t xml:space="preserve">RANCOCAS</t>
  </si>
  <si>
    <t xml:space="preserve">F46</t>
  </si>
  <si>
    <t xml:space="preserve">RALPH M HALL/ROCKWALL MUNI</t>
  </si>
  <si>
    <t xml:space="preserve">ROCKWALL</t>
  </si>
  <si>
    <t xml:space="preserve">O69</t>
  </si>
  <si>
    <t xml:space="preserve">PETALUMA MUNI</t>
  </si>
  <si>
    <t xml:space="preserve">PETALUMA</t>
  </si>
  <si>
    <t xml:space="preserve">RAL</t>
  </si>
  <si>
    <t xml:space="preserve">KRAL</t>
  </si>
  <si>
    <t xml:space="preserve">RIVERSIDE</t>
  </si>
  <si>
    <t xml:space="preserve">SUU</t>
  </si>
  <si>
    <t xml:space="preserve">KSUU</t>
  </si>
  <si>
    <t xml:space="preserve">TRAVIS AFB</t>
  </si>
  <si>
    <t xml:space="preserve">FAIRFIELD</t>
  </si>
  <si>
    <t xml:space="preserve">PPO</t>
  </si>
  <si>
    <t xml:space="preserve">KPPO</t>
  </si>
  <si>
    <t xml:space="preserve">BXA</t>
  </si>
  <si>
    <t xml:space="preserve">KBXA</t>
  </si>
  <si>
    <t xml:space="preserve">GEORGE R CARR MEML AIR FLD</t>
  </si>
  <si>
    <t xml:space="preserve">BOGALUSA</t>
  </si>
  <si>
    <t xml:space="preserve">LNS</t>
  </si>
  <si>
    <t xml:space="preserve">KLNS</t>
  </si>
  <si>
    <t xml:space="preserve">PHL</t>
  </si>
  <si>
    <t xml:space="preserve">KPHL</t>
  </si>
  <si>
    <t xml:space="preserve">PHILADELPHIA INTL</t>
  </si>
  <si>
    <t xml:space="preserve">0J4</t>
  </si>
  <si>
    <t xml:space="preserve">FLORALA MUNI</t>
  </si>
  <si>
    <t xml:space="preserve">FLORALA</t>
  </si>
  <si>
    <t xml:space="preserve">EDW</t>
  </si>
  <si>
    <t xml:space="preserve">KEDW</t>
  </si>
  <si>
    <t xml:space="preserve">EDWARDS AFB</t>
  </si>
  <si>
    <t xml:space="preserve">EDWARDS</t>
  </si>
  <si>
    <t xml:space="preserve">100LL,J8</t>
  </si>
  <si>
    <t xml:space="preserve">MGR</t>
  </si>
  <si>
    <t xml:space="preserve">KMGR</t>
  </si>
  <si>
    <t xml:space="preserve">MOULTRIE MUNI</t>
  </si>
  <si>
    <t xml:space="preserve">MOULTRIE</t>
  </si>
  <si>
    <t xml:space="preserve">GGP</t>
  </si>
  <si>
    <t xml:space="preserve">KGGP</t>
  </si>
  <si>
    <t xml:space="preserve">LOGANSPORT/CASS COUNTY</t>
  </si>
  <si>
    <t xml:space="preserve">LOGANSPORT</t>
  </si>
  <si>
    <t xml:space="preserve">I22</t>
  </si>
  <si>
    <t xml:space="preserve">RANDOLPH COUNTY</t>
  </si>
  <si>
    <t xml:space="preserve">WINCHESTER</t>
  </si>
  <si>
    <t xml:space="preserve">RID</t>
  </si>
  <si>
    <t xml:space="preserve">KRID</t>
  </si>
  <si>
    <t xml:space="preserve">RICHMOND MUNI</t>
  </si>
  <si>
    <t xml:space="preserve">RICHMOND</t>
  </si>
  <si>
    <t xml:space="preserve">6S0</t>
  </si>
  <si>
    <t xml:space="preserve">BIG TIMBER AT HOWARD FLD</t>
  </si>
  <si>
    <t xml:space="preserve">BIG TIMBER</t>
  </si>
  <si>
    <t xml:space="preserve">BUY</t>
  </si>
  <si>
    <t xml:space="preserve">KBUY</t>
  </si>
  <si>
    <t xml:space="preserve">BURLINGTON/ALAMANCE RGNL</t>
  </si>
  <si>
    <t xml:space="preserve">BURLINGTON</t>
  </si>
  <si>
    <t xml:space="preserve">MRN</t>
  </si>
  <si>
    <t xml:space="preserve">KMRN</t>
  </si>
  <si>
    <t xml:space="preserve">FOOTHILLS RGNL</t>
  </si>
  <si>
    <t xml:space="preserve">MORGANTON</t>
  </si>
  <si>
    <t xml:space="preserve">RDU</t>
  </si>
  <si>
    <t xml:space="preserve">KRDU</t>
  </si>
  <si>
    <t xml:space="preserve">RALEIGH-DURHAM INTL</t>
  </si>
  <si>
    <t xml:space="preserve">RALEIGH/DURHAM</t>
  </si>
  <si>
    <t xml:space="preserve">HWY</t>
  </si>
  <si>
    <t xml:space="preserve">KHWY</t>
  </si>
  <si>
    <t xml:space="preserve">WARRENTON/FAUQUIER</t>
  </si>
  <si>
    <t xml:space="preserve">WARRENTON</t>
  </si>
  <si>
    <t xml:space="preserve">P13</t>
  </si>
  <si>
    <t xml:space="preserve">SAN CARLOS APACHE</t>
  </si>
  <si>
    <t xml:space="preserve">GLOBE</t>
  </si>
  <si>
    <t xml:space="preserve">X39</t>
  </si>
  <si>
    <t xml:space="preserve">TAMPA NORTH AERO PARK</t>
  </si>
  <si>
    <t xml:space="preserve">TAMPA</t>
  </si>
  <si>
    <t xml:space="preserve">100LL,J8+10</t>
  </si>
  <si>
    <t xml:space="preserve">HUF</t>
  </si>
  <si>
    <t xml:space="preserve">KHUF</t>
  </si>
  <si>
    <t xml:space="preserve">TERRE HAUTE RGNL</t>
  </si>
  <si>
    <t xml:space="preserve">TERRE HAUTE</t>
  </si>
  <si>
    <t xml:space="preserve">FQD</t>
  </si>
  <si>
    <t xml:space="preserve">KFQD</t>
  </si>
  <si>
    <t xml:space="preserve">RUTHERFORD COUNTY/MARCHMAN FLD</t>
  </si>
  <si>
    <t xml:space="preserve">RUTHERFORDTON</t>
  </si>
  <si>
    <t xml:space="preserve">RUT</t>
  </si>
  <si>
    <t xml:space="preserve">KRUT</t>
  </si>
  <si>
    <t xml:space="preserve">RUTLAND/SOUTHERN VERMONT RGNL</t>
  </si>
  <si>
    <t xml:space="preserve">RUTLAND</t>
  </si>
  <si>
    <t xml:space="preserve">ENW</t>
  </si>
  <si>
    <t xml:space="preserve">KENW</t>
  </si>
  <si>
    <t xml:space="preserve">KENOSHA RGNL</t>
  </si>
  <si>
    <t xml:space="preserve">KENOSHA</t>
  </si>
  <si>
    <t xml:space="preserve">WI</t>
  </si>
  <si>
    <t xml:space="preserve">MZJ</t>
  </si>
  <si>
    <t xml:space="preserve">KMZJ</t>
  </si>
  <si>
    <t xml:space="preserve">PINAL AIRPARK</t>
  </si>
  <si>
    <t xml:space="preserve">MARANA</t>
  </si>
  <si>
    <t xml:space="preserve">SEF</t>
  </si>
  <si>
    <t xml:space="preserve">KSEF</t>
  </si>
  <si>
    <t xml:space="preserve">SEBRING RGNL</t>
  </si>
  <si>
    <t xml:space="preserve">SEBRING</t>
  </si>
  <si>
    <t xml:space="preserve">BFR</t>
  </si>
  <si>
    <t xml:space="preserve">KBFR</t>
  </si>
  <si>
    <t xml:space="preserve">VIRGIL I GRISSOM MUNI</t>
  </si>
  <si>
    <t xml:space="preserve">BEDFORD</t>
  </si>
  <si>
    <t xml:space="preserve">RVF</t>
  </si>
  <si>
    <t xml:space="preserve">KRVF</t>
  </si>
  <si>
    <t xml:space="preserve">RUBY VALLEY FLD</t>
  </si>
  <si>
    <t xml:space="preserve">TWIN BRIDGES</t>
  </si>
  <si>
    <t xml:space="preserve">INT</t>
  </si>
  <si>
    <t xml:space="preserve">KINT</t>
  </si>
  <si>
    <t xml:space="preserve">SMITH REYNOLDS</t>
  </si>
  <si>
    <t xml:space="preserve">WINSTON SALEM</t>
  </si>
  <si>
    <t xml:space="preserve">VAY</t>
  </si>
  <si>
    <t xml:space="preserve">KVAY</t>
  </si>
  <si>
    <t xml:space="preserve">SOUTH JERSEY RGNL</t>
  </si>
  <si>
    <t xml:space="preserve">MOUNT HOLLY</t>
  </si>
  <si>
    <t xml:space="preserve">FOK</t>
  </si>
  <si>
    <t xml:space="preserve">KFOK</t>
  </si>
  <si>
    <t xml:space="preserve">FRANCIS S GABRESKI</t>
  </si>
  <si>
    <t xml:space="preserve">WESTHAMPTON BEACH</t>
  </si>
  <si>
    <t xml:space="preserve">BMT</t>
  </si>
  <si>
    <t xml:space="preserve">KBMT</t>
  </si>
  <si>
    <t xml:space="preserve">BEAUMONT MUNI</t>
  </si>
  <si>
    <t xml:space="preserve">BEAUMONT</t>
  </si>
  <si>
    <t xml:space="preserve">GLE</t>
  </si>
  <si>
    <t xml:space="preserve">KGLE</t>
  </si>
  <si>
    <t xml:space="preserve">GAINESVILLE MUNI</t>
  </si>
  <si>
    <t xml:space="preserve">2IS</t>
  </si>
  <si>
    <t xml:space="preserve">AIRGLADES</t>
  </si>
  <si>
    <t xml:space="preserve">CLEWISTON</t>
  </si>
  <si>
    <t xml:space="preserve">FPR</t>
  </si>
  <si>
    <t xml:space="preserve">KFPR</t>
  </si>
  <si>
    <t xml:space="preserve">TREASURE COAST INTL</t>
  </si>
  <si>
    <t xml:space="preserve">FORT PIERCE</t>
  </si>
  <si>
    <t xml:space="preserve">VDF</t>
  </si>
  <si>
    <t xml:space="preserve">KVDF</t>
  </si>
  <si>
    <t xml:space="preserve">TAMPA EXEC</t>
  </si>
  <si>
    <t xml:space="preserve">BIJ</t>
  </si>
  <si>
    <t xml:space="preserve">KBIJ</t>
  </si>
  <si>
    <t xml:space="preserve">EARLY COUNTY</t>
  </si>
  <si>
    <t xml:space="preserve">BLAKELY</t>
  </si>
  <si>
    <t xml:space="preserve">OPN</t>
  </si>
  <si>
    <t xml:space="preserve">KOPN</t>
  </si>
  <si>
    <t xml:space="preserve">THOMASTON-UPSON COUNTY</t>
  </si>
  <si>
    <t xml:space="preserve">THOMASTON</t>
  </si>
  <si>
    <t xml:space="preserve">I76</t>
  </si>
  <si>
    <t xml:space="preserve">PERU MUNI</t>
  </si>
  <si>
    <t xml:space="preserve">PERU</t>
  </si>
  <si>
    <t xml:space="preserve">IWH</t>
  </si>
  <si>
    <t xml:space="preserve">KIWH</t>
  </si>
  <si>
    <t xml:space="preserve">WABASH MUNI</t>
  </si>
  <si>
    <t xml:space="preserve">WABASH</t>
  </si>
  <si>
    <t xml:space="preserve">0F2</t>
  </si>
  <si>
    <t xml:space="preserve">BOWIE MUNI</t>
  </si>
  <si>
    <t xml:space="preserve">BOWIE</t>
  </si>
  <si>
    <t xml:space="preserve">EZF</t>
  </si>
  <si>
    <t xml:space="preserve">KEZF</t>
  </si>
  <si>
    <t xml:space="preserve">SHANNON</t>
  </si>
  <si>
    <t xml:space="preserve">FREDERICKSBURG</t>
  </si>
  <si>
    <t xml:space="preserve">BXK</t>
  </si>
  <si>
    <t xml:space="preserve">KBXK</t>
  </si>
  <si>
    <t xml:space="preserve">BUCKEYE MUNI</t>
  </si>
  <si>
    <t xml:space="preserve">BUCKEYE</t>
  </si>
  <si>
    <t xml:space="preserve">MHV</t>
  </si>
  <si>
    <t xml:space="preserve">KMHV</t>
  </si>
  <si>
    <t xml:space="preserve">MOJAVE AIR &amp; SPACE PORT/RUTAN FLD</t>
  </si>
  <si>
    <t xml:space="preserve">MOJAVE</t>
  </si>
  <si>
    <t xml:space="preserve">HBG</t>
  </si>
  <si>
    <t xml:space="preserve">KHBG</t>
  </si>
  <si>
    <t xml:space="preserve">HATTIESBURG BOBBY L CHAIN MUNI</t>
  </si>
  <si>
    <t xml:space="preserve">HATTIESBURG</t>
  </si>
  <si>
    <t xml:space="preserve">JNX</t>
  </si>
  <si>
    <t xml:space="preserve">KJNX</t>
  </si>
  <si>
    <t xml:space="preserve">JOHNSTON RGNL</t>
  </si>
  <si>
    <t xml:space="preserve">SMITHFIELD</t>
  </si>
  <si>
    <t xml:space="preserve">N14</t>
  </si>
  <si>
    <t xml:space="preserve">FLYING W</t>
  </si>
  <si>
    <t xml:space="preserve">N79</t>
  </si>
  <si>
    <t xml:space="preserve">NORTHUMBERLAND COUNTY</t>
  </si>
  <si>
    <t xml:space="preserve">SHAMOKIN</t>
  </si>
  <si>
    <t xml:space="preserve">SPA</t>
  </si>
  <si>
    <t xml:space="preserve">KSPA</t>
  </si>
  <si>
    <t xml:space="preserve">SPARTANBURG DOWNTOWN MEML/SIMPSON FLD</t>
  </si>
  <si>
    <t xml:space="preserve">SPARTANBURG</t>
  </si>
  <si>
    <t xml:space="preserve">KNB</t>
  </si>
  <si>
    <t xml:space="preserve">KKNB</t>
  </si>
  <si>
    <t xml:space="preserve">KANAB MUNI</t>
  </si>
  <si>
    <t xml:space="preserve">KANAB</t>
  </si>
  <si>
    <t xml:space="preserve">U96</t>
  </si>
  <si>
    <t xml:space="preserve">CAL BLACK MEML</t>
  </si>
  <si>
    <t xml:space="preserve">HALLS CROSSING</t>
  </si>
  <si>
    <t xml:space="preserve">EVW</t>
  </si>
  <si>
    <t xml:space="preserve">KEVW</t>
  </si>
  <si>
    <t xml:space="preserve">EVANSTON-UINTA COUNTY BURNS FLD</t>
  </si>
  <si>
    <t xml:space="preserve">EVANSTON</t>
  </si>
  <si>
    <t xml:space="preserve">WY</t>
  </si>
  <si>
    <t xml:space="preserve">SCK</t>
  </si>
  <si>
    <t xml:space="preserve">KSCK</t>
  </si>
  <si>
    <t xml:space="preserve">STOCKTON METRO</t>
  </si>
  <si>
    <t xml:space="preserve">STOCKTON</t>
  </si>
  <si>
    <t xml:space="preserve">4B8</t>
  </si>
  <si>
    <t xml:space="preserve">ROBERTSON FLD</t>
  </si>
  <si>
    <t xml:space="preserve">PLAINVILLE</t>
  </si>
  <si>
    <t xml:space="preserve">AAF</t>
  </si>
  <si>
    <t xml:space="preserve">KAAF</t>
  </si>
  <si>
    <t xml:space="preserve">APALACHICOLA RGNL-CLEVE RANDOLPH FLD</t>
  </si>
  <si>
    <t xml:space="preserve">APALACHICOLA</t>
  </si>
  <si>
    <t xml:space="preserve">JCA</t>
  </si>
  <si>
    <t xml:space="preserve">KJCA</t>
  </si>
  <si>
    <t xml:space="preserve">JACKSON COUNTY</t>
  </si>
  <si>
    <t xml:space="preserve">JEFFERSON</t>
  </si>
  <si>
    <t xml:space="preserve">CTZ</t>
  </si>
  <si>
    <t xml:space="preserve">KCTZ</t>
  </si>
  <si>
    <t xml:space="preserve">CLINTON-SAMPSON COUNTY</t>
  </si>
  <si>
    <t xml:space="preserve">CLINTON</t>
  </si>
  <si>
    <t xml:space="preserve">MJX</t>
  </si>
  <si>
    <t xml:space="preserve">KMJX</t>
  </si>
  <si>
    <t xml:space="preserve">OCEAN COUNTY</t>
  </si>
  <si>
    <t xml:space="preserve">TOMS RIVER</t>
  </si>
  <si>
    <t xml:space="preserve">UDG</t>
  </si>
  <si>
    <t xml:space="preserve">KUDG</t>
  </si>
  <si>
    <t xml:space="preserve">DARLINGTON COUNTY</t>
  </si>
  <si>
    <t xml:space="preserve">DARLINGTON</t>
  </si>
  <si>
    <t xml:space="preserve">BFM</t>
  </si>
  <si>
    <t xml:space="preserve">KBFM</t>
  </si>
  <si>
    <t xml:space="preserve">MOBILE INTL</t>
  </si>
  <si>
    <t xml:space="preserve">VCB</t>
  </si>
  <si>
    <t xml:space="preserve">KVCB</t>
  </si>
  <si>
    <t xml:space="preserve">NUT TREE</t>
  </si>
  <si>
    <t xml:space="preserve">VACAVILLE</t>
  </si>
  <si>
    <t xml:space="preserve">VCV</t>
  </si>
  <si>
    <t xml:space="preserve">KVCV</t>
  </si>
  <si>
    <t xml:space="preserve">SOUTHERN CALIFORNIA LOGISTICS</t>
  </si>
  <si>
    <t xml:space="preserve">VICTORVILLE</t>
  </si>
  <si>
    <t xml:space="preserve">INF</t>
  </si>
  <si>
    <t xml:space="preserve">KINF</t>
  </si>
  <si>
    <t xml:space="preserve">INVERNESS</t>
  </si>
  <si>
    <t xml:space="preserve">OBE</t>
  </si>
  <si>
    <t xml:space="preserve">KOBE</t>
  </si>
  <si>
    <t xml:space="preserve">OKEECHOBEE COUNTY</t>
  </si>
  <si>
    <t xml:space="preserve">OKEECHOBEE</t>
  </si>
  <si>
    <t xml:space="preserve">LGC</t>
  </si>
  <si>
    <t xml:space="preserve">KLGC</t>
  </si>
  <si>
    <t xml:space="preserve">LAGRANGE/CALLAWAY</t>
  </si>
  <si>
    <t xml:space="preserve">LAGRANGE</t>
  </si>
  <si>
    <t xml:space="preserve">UKF</t>
  </si>
  <si>
    <t xml:space="preserve">KUKF</t>
  </si>
  <si>
    <t xml:space="preserve">WILKES COUNTY</t>
  </si>
  <si>
    <t xml:space="preserve">NORTH WILKESBORO</t>
  </si>
  <si>
    <t xml:space="preserve">ZEF</t>
  </si>
  <si>
    <t xml:space="preserve">KZEF</t>
  </si>
  <si>
    <t xml:space="preserve">ELKIN MUNI</t>
  </si>
  <si>
    <t xml:space="preserve">ELKIN</t>
  </si>
  <si>
    <t xml:space="preserve">N66</t>
  </si>
  <si>
    <t xml:space="preserve">ALBERT S NADER RGNL</t>
  </si>
  <si>
    <t xml:space="preserve">ONEONTA</t>
  </si>
  <si>
    <t xml:space="preserve">CVH</t>
  </si>
  <si>
    <t xml:space="preserve">KCVH</t>
  </si>
  <si>
    <t xml:space="preserve">HOLLISTER MUNI</t>
  </si>
  <si>
    <t xml:space="preserve">HOLLISTER</t>
  </si>
  <si>
    <t xml:space="preserve">OAR</t>
  </si>
  <si>
    <t xml:space="preserve">KOAR</t>
  </si>
  <si>
    <t xml:space="preserve">MARINA MUNI</t>
  </si>
  <si>
    <t xml:space="preserve">MARINA</t>
  </si>
  <si>
    <t xml:space="preserve">BKV</t>
  </si>
  <si>
    <t xml:space="preserve">KBKV</t>
  </si>
  <si>
    <t xml:space="preserve">BROOKSVILLE-TAMPA BAY RGNL</t>
  </si>
  <si>
    <t xml:space="preserve">BROOKSVILLE</t>
  </si>
  <si>
    <t xml:space="preserve">NEW</t>
  </si>
  <si>
    <t xml:space="preserve">KNEW</t>
  </si>
  <si>
    <t xml:space="preserve">LAKEFRONT</t>
  </si>
  <si>
    <t xml:space="preserve">NEW ORLEANS</t>
  </si>
  <si>
    <t xml:space="preserve">MDT</t>
  </si>
  <si>
    <t xml:space="preserve">KMDT</t>
  </si>
  <si>
    <t xml:space="preserve">HARRISBURG INTL</t>
  </si>
  <si>
    <t xml:space="preserve">HARRISBURG</t>
  </si>
  <si>
    <t xml:space="preserve">FDW</t>
  </si>
  <si>
    <t xml:space="preserve">KFDW</t>
  </si>
  <si>
    <t xml:space="preserve">FAIRFIELD COUNTY</t>
  </si>
  <si>
    <t xml:space="preserve">WINNSBORO</t>
  </si>
  <si>
    <t xml:space="preserve">66R</t>
  </si>
  <si>
    <t xml:space="preserve">ROBERT R WELLS JR</t>
  </si>
  <si>
    <t xml:space="preserve">SEP</t>
  </si>
  <si>
    <t xml:space="preserve">KSEP</t>
  </si>
  <si>
    <t xml:space="preserve">STEPHENVILLE CLARK RGNL</t>
  </si>
  <si>
    <t xml:space="preserve">STEPHENVILLE</t>
  </si>
  <si>
    <t xml:space="preserve">TSP</t>
  </si>
  <si>
    <t xml:space="preserve">KTSP</t>
  </si>
  <si>
    <t xml:space="preserve">TEHACHAPI MUNI</t>
  </si>
  <si>
    <t xml:space="preserve">TEHACHAPI</t>
  </si>
  <si>
    <t xml:space="preserve">FIN</t>
  </si>
  <si>
    <t xml:space="preserve">KFIN</t>
  </si>
  <si>
    <t xml:space="preserve">FLAGLER EXEC</t>
  </si>
  <si>
    <t xml:space="preserve">PALM COAST</t>
  </si>
  <si>
    <t xml:space="preserve">OXI</t>
  </si>
  <si>
    <t xml:space="preserve">KOXI</t>
  </si>
  <si>
    <t xml:space="preserve">STARKE COUNTY</t>
  </si>
  <si>
    <t xml:space="preserve">KNOX</t>
  </si>
  <si>
    <t xml:space="preserve">PLD</t>
  </si>
  <si>
    <t xml:space="preserve">KPLD</t>
  </si>
  <si>
    <t xml:space="preserve">PORTLAND MUNI</t>
  </si>
  <si>
    <t xml:space="preserve">PORTLAND</t>
  </si>
  <si>
    <t xml:space="preserve">BAF</t>
  </si>
  <si>
    <t xml:space="preserve">KBAF</t>
  </si>
  <si>
    <t xml:space="preserve">WESTFIELD-BARNES RGNL</t>
  </si>
  <si>
    <t xml:space="preserve">WESTFIELD/SPRINGFIELD</t>
  </si>
  <si>
    <t xml:space="preserve">EYF</t>
  </si>
  <si>
    <t xml:space="preserve">KEYF</t>
  </si>
  <si>
    <t xml:space="preserve">CURTIS L BROWN JR FLD</t>
  </si>
  <si>
    <t xml:space="preserve">ELIZABETHTOWN</t>
  </si>
  <si>
    <t xml:space="preserve">OXD</t>
  </si>
  <si>
    <t xml:space="preserve">KOXD</t>
  </si>
  <si>
    <t xml:space="preserve">MIAMI UNIVERSITY</t>
  </si>
  <si>
    <t xml:space="preserve">OH</t>
  </si>
  <si>
    <t xml:space="preserve">TRL</t>
  </si>
  <si>
    <t xml:space="preserve">KTRL</t>
  </si>
  <si>
    <t xml:space="preserve">TERRELL MUNI</t>
  </si>
  <si>
    <t xml:space="preserve">TERRELL</t>
  </si>
  <si>
    <t xml:space="preserve">EDN</t>
  </si>
  <si>
    <t xml:space="preserve">KEDN</t>
  </si>
  <si>
    <t xml:space="preserve">ENTERPRISE MUNI</t>
  </si>
  <si>
    <t xml:space="preserve">ENTERPRISE</t>
  </si>
  <si>
    <t xml:space="preserve">IFP</t>
  </si>
  <si>
    <t xml:space="preserve">KIFP</t>
  </si>
  <si>
    <t xml:space="preserve">LAUGHLIN/BULLHEAD INTL</t>
  </si>
  <si>
    <t xml:space="preserve">BULLHEAD CITY</t>
  </si>
  <si>
    <t xml:space="preserve">SBD</t>
  </si>
  <si>
    <t xml:space="preserve">KSBD</t>
  </si>
  <si>
    <t xml:space="preserve">SAN BERNARDINO INTL</t>
  </si>
  <si>
    <t xml:space="preserve">SAN BERNARDINO</t>
  </si>
  <si>
    <t xml:space="preserve">RZL</t>
  </si>
  <si>
    <t xml:space="preserve">KRZL</t>
  </si>
  <si>
    <t xml:space="preserve">JASPER COUNTY</t>
  </si>
  <si>
    <t xml:space="preserve">RENSSELAER</t>
  </si>
  <si>
    <t xml:space="preserve">GSO</t>
  </si>
  <si>
    <t xml:space="preserve">KGSO</t>
  </si>
  <si>
    <t xml:space="preserve">PIEDMONT TRIAD INTL</t>
  </si>
  <si>
    <t xml:space="preserve">GREENSBORO</t>
  </si>
  <si>
    <t xml:space="preserve">MSV</t>
  </si>
  <si>
    <t xml:space="preserve">KMSV</t>
  </si>
  <si>
    <t xml:space="preserve">SULLIVAN COUNTY INTL</t>
  </si>
  <si>
    <t xml:space="preserve">MONTICELLO</t>
  </si>
  <si>
    <t xml:space="preserve">CJR</t>
  </si>
  <si>
    <t xml:space="preserve">KCJR</t>
  </si>
  <si>
    <t xml:space="preserve">CULPEPER RGNL</t>
  </si>
  <si>
    <t xml:space="preserve">CULPEPER</t>
  </si>
  <si>
    <t xml:space="preserve">MCX</t>
  </si>
  <si>
    <t xml:space="preserve">KMCX</t>
  </si>
  <si>
    <t xml:space="preserve">WHITE COUNTY</t>
  </si>
  <si>
    <t xml:space="preserve">0B5</t>
  </si>
  <si>
    <t xml:space="preserve">TURNERS FALLS</t>
  </si>
  <si>
    <t xml:space="preserve">MONTAGUE</t>
  </si>
  <si>
    <t xml:space="preserve">BTM</t>
  </si>
  <si>
    <t xml:space="preserve">KBTM</t>
  </si>
  <si>
    <t xml:space="preserve">BERT MOONEY</t>
  </si>
  <si>
    <t xml:space="preserve">BUTTE</t>
  </si>
  <si>
    <t xml:space="preserve">19N</t>
  </si>
  <si>
    <t xml:space="preserve">PINE VALLEY</t>
  </si>
  <si>
    <t xml:space="preserve">BERLIN</t>
  </si>
  <si>
    <t xml:space="preserve">CXY</t>
  </si>
  <si>
    <t xml:space="preserve">KCXY</t>
  </si>
  <si>
    <t xml:space="preserve">CAPITAL CITY</t>
  </si>
  <si>
    <t xml:space="preserve">BPT</t>
  </si>
  <si>
    <t xml:space="preserve">KBPT</t>
  </si>
  <si>
    <t xml:space="preserve">JACK BROOKS RGNL</t>
  </si>
  <si>
    <t xml:space="preserve">BEAUMONT/PORT ARTHUR</t>
  </si>
  <si>
    <t xml:space="preserve">SAT</t>
  </si>
  <si>
    <t xml:space="preserve">KSAT</t>
  </si>
  <si>
    <t xml:space="preserve">SAN ANTONIO INTL</t>
  </si>
  <si>
    <t xml:space="preserve">SAN ANTONIO</t>
  </si>
  <si>
    <t xml:space="preserve">BCE</t>
  </si>
  <si>
    <t xml:space="preserve">KBCE</t>
  </si>
  <si>
    <t xml:space="preserve">BRYCE CANYON</t>
  </si>
  <si>
    <t xml:space="preserve">AVQ</t>
  </si>
  <si>
    <t xml:space="preserve">KAVQ</t>
  </si>
  <si>
    <t xml:space="preserve">MARANA RGNL</t>
  </si>
  <si>
    <t xml:space="preserve">RIV</t>
  </si>
  <si>
    <t xml:space="preserve">KRIV</t>
  </si>
  <si>
    <t xml:space="preserve">MARCH ARB</t>
  </si>
  <si>
    <t xml:space="preserve">20V</t>
  </si>
  <si>
    <t xml:space="preserve">MC ELROY AIRFIELD</t>
  </si>
  <si>
    <t xml:space="preserve">KREMMLING</t>
  </si>
  <si>
    <t xml:space="preserve">GED</t>
  </si>
  <si>
    <t xml:space="preserve">KGED</t>
  </si>
  <si>
    <t xml:space="preserve">DELAWARE COASTAL</t>
  </si>
  <si>
    <t xml:space="preserve">TPF</t>
  </si>
  <si>
    <t xml:space="preserve">KTPF</t>
  </si>
  <si>
    <t xml:space="preserve">PETER O KNIGHT</t>
  </si>
  <si>
    <t xml:space="preserve">HGR</t>
  </si>
  <si>
    <t xml:space="preserve">KHGR</t>
  </si>
  <si>
    <t xml:space="preserve">HAGERSTOWN RGNL/RICHARD A HENSON FLD</t>
  </si>
  <si>
    <t xml:space="preserve">HAGERSTOWN</t>
  </si>
  <si>
    <t xml:space="preserve">45R</t>
  </si>
  <si>
    <t xml:space="preserve">HAWTHORNE FLD</t>
  </si>
  <si>
    <t xml:space="preserve">KOUNTZE/SILSBEE</t>
  </si>
  <si>
    <t xml:space="preserve">RAC</t>
  </si>
  <si>
    <t xml:space="preserve">KRAC</t>
  </si>
  <si>
    <t xml:space="preserve">BATTEN INTL</t>
  </si>
  <si>
    <t xml:space="preserve">RACINE</t>
  </si>
  <si>
    <t xml:space="preserve">GXF</t>
  </si>
  <si>
    <t xml:space="preserve">KGXF</t>
  </si>
  <si>
    <t xml:space="preserve">GILA BEND AF AUX</t>
  </si>
  <si>
    <t xml:space="preserve">GILA BEND</t>
  </si>
  <si>
    <t xml:space="preserve">PAN</t>
  </si>
  <si>
    <t xml:space="preserve">KPAN</t>
  </si>
  <si>
    <t xml:space="preserve">PAYSON</t>
  </si>
  <si>
    <t xml:space="preserve">L71</t>
  </si>
  <si>
    <t xml:space="preserve">CALIFORNIA CITY MUNI</t>
  </si>
  <si>
    <t xml:space="preserve">CALIFORNIA CITY</t>
  </si>
  <si>
    <t xml:space="preserve">MRY</t>
  </si>
  <si>
    <t xml:space="preserve">KMRY</t>
  </si>
  <si>
    <t xml:space="preserve">MONTEREY RGNL</t>
  </si>
  <si>
    <t xml:space="preserve">MONTEREY</t>
  </si>
  <si>
    <t xml:space="preserve">ABY</t>
  </si>
  <si>
    <t xml:space="preserve">KABY</t>
  </si>
  <si>
    <t xml:space="preserve">SOUTHWEST GEORGIA RGNL</t>
  </si>
  <si>
    <t xml:space="preserve">DNN</t>
  </si>
  <si>
    <t xml:space="preserve">KDNN</t>
  </si>
  <si>
    <t xml:space="preserve">DALTON MUNI</t>
  </si>
  <si>
    <t xml:space="preserve">DALTON</t>
  </si>
  <si>
    <t xml:space="preserve">PIM</t>
  </si>
  <si>
    <t xml:space="preserve">KPIM</t>
  </si>
  <si>
    <t xml:space="preserve">HARRIS COUNTY</t>
  </si>
  <si>
    <t xml:space="preserve">PINE MOUNTAIN</t>
  </si>
  <si>
    <t xml:space="preserve">CDN</t>
  </si>
  <si>
    <t xml:space="preserve">KCDN</t>
  </si>
  <si>
    <t xml:space="preserve">WOODWARD FLD</t>
  </si>
  <si>
    <t xml:space="preserve">CAMDEN</t>
  </si>
  <si>
    <t xml:space="preserve">STT</t>
  </si>
  <si>
    <t xml:space="preserve">TIST</t>
  </si>
  <si>
    <t xml:space="preserve">CYRIL E KING</t>
  </si>
  <si>
    <t xml:space="preserve">CHARLOTTE AMALIE</t>
  </si>
  <si>
    <t xml:space="preserve">VI</t>
  </si>
  <si>
    <t xml:space="preserve">HDL</t>
  </si>
  <si>
    <t xml:space="preserve">KHDL</t>
  </si>
  <si>
    <t xml:space="preserve">HEADLAND MUNI</t>
  </si>
  <si>
    <t xml:space="preserve">HEADLAND</t>
  </si>
  <si>
    <t xml:space="preserve">SNS</t>
  </si>
  <si>
    <t xml:space="preserve">KSNS</t>
  </si>
  <si>
    <t xml:space="preserve">SALINAS MUNI</t>
  </si>
  <si>
    <t xml:space="preserve">SALINAS</t>
  </si>
  <si>
    <t xml:space="preserve">OCF</t>
  </si>
  <si>
    <t xml:space="preserve">KOCF</t>
  </si>
  <si>
    <t xml:space="preserve">OCALA INTL-JIM TAYLOR FLD</t>
  </si>
  <si>
    <t xml:space="preserve">OCALA</t>
  </si>
  <si>
    <t xml:space="preserve">VLD</t>
  </si>
  <si>
    <t xml:space="preserve">KVLD</t>
  </si>
  <si>
    <t xml:space="preserve">VALDOSTA RGNL</t>
  </si>
  <si>
    <t xml:space="preserve">VALDOSTA</t>
  </si>
  <si>
    <t xml:space="preserve">RPJ</t>
  </si>
  <si>
    <t xml:space="preserve">KRPJ</t>
  </si>
  <si>
    <t xml:space="preserve">ROCHELLE MUNI/KORITZ FLD</t>
  </si>
  <si>
    <t xml:space="preserve">ROCHELLE</t>
  </si>
  <si>
    <t xml:space="preserve">IMS</t>
  </si>
  <si>
    <t xml:space="preserve">KIMS</t>
  </si>
  <si>
    <t xml:space="preserve">MADISON RGNL</t>
  </si>
  <si>
    <t xml:space="preserve">MADISON</t>
  </si>
  <si>
    <t xml:space="preserve">17N</t>
  </si>
  <si>
    <t xml:space="preserve">CROSS KEYS</t>
  </si>
  <si>
    <t xml:space="preserve">5C1</t>
  </si>
  <si>
    <t xml:space="preserve">BOERNE STAGE AIRFIELD</t>
  </si>
  <si>
    <t xml:space="preserve">BUU</t>
  </si>
  <si>
    <t xml:space="preserve">KBUU</t>
  </si>
  <si>
    <t xml:space="preserve">BURLINGTON MUNI</t>
  </si>
  <si>
    <t xml:space="preserve">MRB</t>
  </si>
  <si>
    <t xml:space="preserve">KMRB</t>
  </si>
  <si>
    <t xml:space="preserve">EASTERN WV RGNL/SHEPHERD FLD</t>
  </si>
  <si>
    <t xml:space="preserve">MARTINSBURG</t>
  </si>
  <si>
    <t xml:space="preserve">WV</t>
  </si>
  <si>
    <t xml:space="preserve">DHN</t>
  </si>
  <si>
    <t xml:space="preserve">KDHN</t>
  </si>
  <si>
    <t xml:space="preserve">DOTHAN RGNL</t>
  </si>
  <si>
    <t xml:space="preserve">DOTHAN</t>
  </si>
  <si>
    <t xml:space="preserve">17FL</t>
  </si>
  <si>
    <t xml:space="preserve">JUMBOLAIR</t>
  </si>
  <si>
    <t xml:space="preserve">100,A,A+</t>
  </si>
  <si>
    <t xml:space="preserve">TPA</t>
  </si>
  <si>
    <t xml:space="preserve">KTPA</t>
  </si>
  <si>
    <t xml:space="preserve">TAMPA INTL</t>
  </si>
  <si>
    <t xml:space="preserve">VRB</t>
  </si>
  <si>
    <t xml:space="preserve">KVRB</t>
  </si>
  <si>
    <t xml:space="preserve">VERO BEACH RGNL</t>
  </si>
  <si>
    <t xml:space="preserve">VERO BEACH</t>
  </si>
  <si>
    <t xml:space="preserve">AHN</t>
  </si>
  <si>
    <t xml:space="preserve">KAHN</t>
  </si>
  <si>
    <t xml:space="preserve">ATHENS/BEN EPPS</t>
  </si>
  <si>
    <t xml:space="preserve">ATHENS</t>
  </si>
  <si>
    <t xml:space="preserve">HLN</t>
  </si>
  <si>
    <t xml:space="preserve">KHLN</t>
  </si>
  <si>
    <t xml:space="preserve">HELENA RGNL</t>
  </si>
  <si>
    <t xml:space="preserve">HELENA</t>
  </si>
  <si>
    <t xml:space="preserve">SC39</t>
  </si>
  <si>
    <t xml:space="preserve">GREEN POND</t>
  </si>
  <si>
    <t xml:space="preserve">WOODRUFF</t>
  </si>
  <si>
    <t xml:space="preserve">2005</t>
  </si>
  <si>
    <t xml:space="preserve">AQO</t>
  </si>
  <si>
    <t xml:space="preserve">KAQO</t>
  </si>
  <si>
    <t xml:space="preserve">LLANO MUNI</t>
  </si>
  <si>
    <t xml:space="preserve">LLANO</t>
  </si>
  <si>
    <t xml:space="preserve">LGU</t>
  </si>
  <si>
    <t xml:space="preserve">KLGU</t>
  </si>
  <si>
    <t xml:space="preserve">LOGAN-CACHE</t>
  </si>
  <si>
    <t xml:space="preserve">LOGAN</t>
  </si>
  <si>
    <t xml:space="preserve">CQF</t>
  </si>
  <si>
    <t xml:space="preserve">KCQF</t>
  </si>
  <si>
    <t xml:space="preserve">H L SONNY CALLAHAN</t>
  </si>
  <si>
    <t xml:space="preserve">FAIRHOPE</t>
  </si>
  <si>
    <t xml:space="preserve">MOD</t>
  </si>
  <si>
    <t xml:space="preserve">KMOD</t>
  </si>
  <si>
    <t xml:space="preserve">MODESTO CITY-COUNTY-HARRY SHAM FLD</t>
  </si>
  <si>
    <t xml:space="preserve">MODESTO</t>
  </si>
  <si>
    <t xml:space="preserve">HHG</t>
  </si>
  <si>
    <t xml:space="preserve">KHHG</t>
  </si>
  <si>
    <t xml:space="preserve">HUNTINGTON MUNI</t>
  </si>
  <si>
    <t xml:space="preserve">HUNTINGTON</t>
  </si>
  <si>
    <t xml:space="preserve">CEF</t>
  </si>
  <si>
    <t xml:space="preserve">KCEF</t>
  </si>
  <si>
    <t xml:space="preserve">WESTOVER ARB/METRO</t>
  </si>
  <si>
    <t xml:space="preserve">SPRINGFIELD/CHICOPEE</t>
  </si>
  <si>
    <t xml:space="preserve">SBY</t>
  </si>
  <si>
    <t xml:space="preserve">KSBY</t>
  </si>
  <si>
    <t xml:space="preserve">SALISBURY-OCEAN CITY WICOMICO RGNL</t>
  </si>
  <si>
    <t xml:space="preserve">HVS</t>
  </si>
  <si>
    <t xml:space="preserve">KHVS</t>
  </si>
  <si>
    <t xml:space="preserve">HARTSVILLE RGNL</t>
  </si>
  <si>
    <t xml:space="preserve">HARTSVILLE</t>
  </si>
  <si>
    <t xml:space="preserve">60R</t>
  </si>
  <si>
    <t xml:space="preserve">NAVASOTA MUNI</t>
  </si>
  <si>
    <t xml:space="preserve">NAVASOTA</t>
  </si>
  <si>
    <t xml:space="preserve">VSF</t>
  </si>
  <si>
    <t xml:space="preserve">KVSF</t>
  </si>
  <si>
    <t xml:space="preserve">HARTNESS STATE (SPRINGFIELD)</t>
  </si>
  <si>
    <t xml:space="preserve">SPRINGFIELD</t>
  </si>
  <si>
    <t xml:space="preserve">1O3</t>
  </si>
  <si>
    <t xml:space="preserve">LODI</t>
  </si>
  <si>
    <t xml:space="preserve">APV</t>
  </si>
  <si>
    <t xml:space="preserve">KAPV</t>
  </si>
  <si>
    <t xml:space="preserve">APPLE VALLEY</t>
  </si>
  <si>
    <t xml:space="preserve">L65</t>
  </si>
  <si>
    <t xml:space="preserve">PERRIS VALLEY</t>
  </si>
  <si>
    <t xml:space="preserve">PERRIS</t>
  </si>
  <si>
    <t xml:space="preserve">HFD</t>
  </si>
  <si>
    <t xml:space="preserve">KHFD</t>
  </si>
  <si>
    <t xml:space="preserve">HARTFORD-BRAINARD</t>
  </si>
  <si>
    <t xml:space="preserve">HARTFORD</t>
  </si>
  <si>
    <t xml:space="preserve">09FA</t>
  </si>
  <si>
    <t xml:space="preserve">PLACID LAKES</t>
  </si>
  <si>
    <t xml:space="preserve">LAKE PLACID</t>
  </si>
  <si>
    <t xml:space="preserve">100,A,UL94</t>
  </si>
  <si>
    <t xml:space="preserve">BEH</t>
  </si>
  <si>
    <t xml:space="preserve">KBEH</t>
  </si>
  <si>
    <t xml:space="preserve">SOUTHWEST MICHIGAN RGNL</t>
  </si>
  <si>
    <t xml:space="preserve">BENTON HARBOR</t>
  </si>
  <si>
    <t xml:space="preserve">MI</t>
  </si>
  <si>
    <t xml:space="preserve">MIV</t>
  </si>
  <si>
    <t xml:space="preserve">KMIV</t>
  </si>
  <si>
    <t xml:space="preserve">MILLVILLE MUNI</t>
  </si>
  <si>
    <t xml:space="preserve">MILLVILLE</t>
  </si>
  <si>
    <t xml:space="preserve">N94</t>
  </si>
  <si>
    <t xml:space="preserve">CARLISLE</t>
  </si>
  <si>
    <t xml:space="preserve">11R</t>
  </si>
  <si>
    <t xml:space="preserve">BRENHAM MUNI</t>
  </si>
  <si>
    <t xml:space="preserve">BRENHAM</t>
  </si>
  <si>
    <t xml:space="preserve">48TX</t>
  </si>
  <si>
    <t xml:space="preserve">TRI-COUNTY AERODROME</t>
  </si>
  <si>
    <t xml:space="preserve">RPH</t>
  </si>
  <si>
    <t xml:space="preserve">KRPH</t>
  </si>
  <si>
    <t xml:space="preserve">GRAHAM MUNI</t>
  </si>
  <si>
    <t xml:space="preserve">GRAHAM</t>
  </si>
  <si>
    <t xml:space="preserve">BDL</t>
  </si>
  <si>
    <t xml:space="preserve">KBDL</t>
  </si>
  <si>
    <t xml:space="preserve">BRADLEY INTL</t>
  </si>
  <si>
    <t xml:space="preserve">WINDSOR LOCKS</t>
  </si>
  <si>
    <t xml:space="preserve">MCF</t>
  </si>
  <si>
    <t xml:space="preserve">KMCF</t>
  </si>
  <si>
    <t xml:space="preserve">MACDILL AFB</t>
  </si>
  <si>
    <t xml:space="preserve">X35</t>
  </si>
  <si>
    <t xml:space="preserve">MARION COUNTY</t>
  </si>
  <si>
    <t xml:space="preserve">DUNNELLON</t>
  </si>
  <si>
    <t xml:space="preserve">DNV</t>
  </si>
  <si>
    <t xml:space="preserve">KDNV</t>
  </si>
  <si>
    <t xml:space="preserve">VERMILION RGNL</t>
  </si>
  <si>
    <t xml:space="preserve">DANVILLE</t>
  </si>
  <si>
    <t xml:space="preserve">PRG</t>
  </si>
  <si>
    <t xml:space="preserve">KPRG</t>
  </si>
  <si>
    <t xml:space="preserve">EDGAR COUNTY</t>
  </si>
  <si>
    <t xml:space="preserve">PARIS</t>
  </si>
  <si>
    <t xml:space="preserve">50I</t>
  </si>
  <si>
    <t xml:space="preserve">KENTLAND MUNI</t>
  </si>
  <si>
    <t xml:space="preserve">KENTLAND</t>
  </si>
  <si>
    <t xml:space="preserve">MAO</t>
  </si>
  <si>
    <t xml:space="preserve">KMAO</t>
  </si>
  <si>
    <t xml:space="preserve">CLL</t>
  </si>
  <si>
    <t xml:space="preserve">KCLL</t>
  </si>
  <si>
    <t xml:space="preserve">EASTERWOOD FLD</t>
  </si>
  <si>
    <t xml:space="preserve">COLLEGE STATION</t>
  </si>
  <si>
    <t xml:space="preserve">GYI</t>
  </si>
  <si>
    <t xml:space="preserve">KGYI</t>
  </si>
  <si>
    <t xml:space="preserve">NORTH TEXAS RGNL/PERRIN FLD</t>
  </si>
  <si>
    <t xml:space="preserve">SHERMAN/DENISON</t>
  </si>
  <si>
    <t xml:space="preserve">U14</t>
  </si>
  <si>
    <t xml:space="preserve">NEPHI MUNI</t>
  </si>
  <si>
    <t xml:space="preserve">NEPHI</t>
  </si>
  <si>
    <t xml:space="preserve">2011</t>
  </si>
  <si>
    <t xml:space="preserve">A20</t>
  </si>
  <si>
    <t xml:space="preserve">SUN VALLEY</t>
  </si>
  <si>
    <t xml:space="preserve">2R4</t>
  </si>
  <si>
    <t xml:space="preserve">PETER PRINCE FLD</t>
  </si>
  <si>
    <t xml:space="preserve">MILTON</t>
  </si>
  <si>
    <t xml:space="preserve">15J</t>
  </si>
  <si>
    <t xml:space="preserve">COOK COUNTY</t>
  </si>
  <si>
    <t xml:space="preserve">ADEL</t>
  </si>
  <si>
    <t xml:space="preserve">AJR</t>
  </si>
  <si>
    <t xml:space="preserve">KAJR</t>
  </si>
  <si>
    <t xml:space="preserve">HABERSHAM COUNTY</t>
  </si>
  <si>
    <t xml:space="preserve">CORNELIA</t>
  </si>
  <si>
    <t xml:space="preserve">SBN</t>
  </si>
  <si>
    <t xml:space="preserve">KSBN</t>
  </si>
  <si>
    <t xml:space="preserve">SOUTH BEND INTL</t>
  </si>
  <si>
    <t xml:space="preserve">SOUTH BEND</t>
  </si>
  <si>
    <t xml:space="preserve">SIV</t>
  </si>
  <si>
    <t xml:space="preserve">KSIV</t>
  </si>
  <si>
    <t xml:space="preserve">SULLIVAN COUNTY</t>
  </si>
  <si>
    <t xml:space="preserve">SULLIVAN</t>
  </si>
  <si>
    <t xml:space="preserve">BQN</t>
  </si>
  <si>
    <t xml:space="preserve">TJBQ</t>
  </si>
  <si>
    <t xml:space="preserve">RAFAEL HERNANDEZ</t>
  </si>
  <si>
    <t xml:space="preserve">AGUADILLA</t>
  </si>
  <si>
    <t xml:space="preserve">T82</t>
  </si>
  <si>
    <t xml:space="preserve">GILLESPIE COUNTY</t>
  </si>
  <si>
    <t xml:space="preserve">OKV</t>
  </si>
  <si>
    <t xml:space="preserve">KOKV</t>
  </si>
  <si>
    <t xml:space="preserve">WINCHESTER RGNL</t>
  </si>
  <si>
    <t xml:space="preserve">71J</t>
  </si>
  <si>
    <t xml:space="preserve">OZARK/BLACKWELL FLD</t>
  </si>
  <si>
    <t xml:space="preserve">OZARK</t>
  </si>
  <si>
    <t xml:space="preserve">79J</t>
  </si>
  <si>
    <t xml:space="preserve">SOUTH ALABAMA RGNL AT BILL BENTON FLD</t>
  </si>
  <si>
    <t xml:space="preserve">ANDALUSIA</t>
  </si>
  <si>
    <t xml:space="preserve">STS</t>
  </si>
  <si>
    <t xml:space="preserve">KSTS</t>
  </si>
  <si>
    <t xml:space="preserve">CHARLES M SCHULZ/SONOMA COUNTY</t>
  </si>
  <si>
    <t xml:space="preserve">SANTA ROSA</t>
  </si>
  <si>
    <t xml:space="preserve">FMM</t>
  </si>
  <si>
    <t xml:space="preserve">KFMM</t>
  </si>
  <si>
    <t xml:space="preserve">FORT MORGAN MUNI</t>
  </si>
  <si>
    <t xml:space="preserve">FORT MORGAN</t>
  </si>
  <si>
    <t xml:space="preserve">PNT</t>
  </si>
  <si>
    <t xml:space="preserve">KPNT</t>
  </si>
  <si>
    <t xml:space="preserve">PONTIAC MUNI</t>
  </si>
  <si>
    <t xml:space="preserve">PONTIAC</t>
  </si>
  <si>
    <t xml:space="preserve">RFD</t>
  </si>
  <si>
    <t xml:space="preserve">KRFD</t>
  </si>
  <si>
    <t xml:space="preserve">CHICAGO/ROCKFORD INTL</t>
  </si>
  <si>
    <t xml:space="preserve">CHICAGO/ROCKFORD</t>
  </si>
  <si>
    <t xml:space="preserve">PIB</t>
  </si>
  <si>
    <t xml:space="preserve">KPIB</t>
  </si>
  <si>
    <t xml:space="preserve">HATTIESBURG/LAUREL RGNL</t>
  </si>
  <si>
    <t xml:space="preserve">HATTIESBURG-LAUREL</t>
  </si>
  <si>
    <t xml:space="preserve">WYS</t>
  </si>
  <si>
    <t xml:space="preserve">KWYS</t>
  </si>
  <si>
    <t xml:space="preserve">YELLOWSTONE</t>
  </si>
  <si>
    <t xml:space="preserve">WEST YELLOWSTONE</t>
  </si>
  <si>
    <t xml:space="preserve">MWK</t>
  </si>
  <si>
    <t xml:space="preserve">KMWK</t>
  </si>
  <si>
    <t xml:space="preserve">MOUNT AIRY/SURRY COUNTY</t>
  </si>
  <si>
    <t xml:space="preserve">MOUNT AIRY</t>
  </si>
  <si>
    <t xml:space="preserve">SEG</t>
  </si>
  <si>
    <t xml:space="preserve">KSEG</t>
  </si>
  <si>
    <t xml:space="preserve">PENN VALLEY</t>
  </si>
  <si>
    <t xml:space="preserve">SELINSGROVE</t>
  </si>
  <si>
    <t xml:space="preserve">FLO</t>
  </si>
  <si>
    <t xml:space="preserve">KFLO</t>
  </si>
  <si>
    <t xml:space="preserve">FLORENCE RGNL</t>
  </si>
  <si>
    <t xml:space="preserve">FLORENCE</t>
  </si>
  <si>
    <t xml:space="preserve">GSP</t>
  </si>
  <si>
    <t xml:space="preserve">KGSP</t>
  </si>
  <si>
    <t xml:space="preserve">GREENVILLE SPARTANBURG INTL</t>
  </si>
  <si>
    <t xml:space="preserve">GREER</t>
  </si>
  <si>
    <t xml:space="preserve">XSA</t>
  </si>
  <si>
    <t xml:space="preserve">KXSA</t>
  </si>
  <si>
    <t xml:space="preserve">TAPPAHANNOCK/ESSEX COUNTY</t>
  </si>
  <si>
    <t xml:space="preserve">TAPPAHANNOCK</t>
  </si>
  <si>
    <t xml:space="preserve">RWN</t>
  </si>
  <si>
    <t xml:space="preserve">KRWN</t>
  </si>
  <si>
    <t xml:space="preserve">ARENS FLD</t>
  </si>
  <si>
    <t xml:space="preserve">WINAMAC</t>
  </si>
  <si>
    <t xml:space="preserve">0R0</t>
  </si>
  <si>
    <t xml:space="preserve">COLUMBIA/MARION COUNTY</t>
  </si>
  <si>
    <t xml:space="preserve">COLUMBIA</t>
  </si>
  <si>
    <t xml:space="preserve">TDF</t>
  </si>
  <si>
    <t xml:space="preserve">KTDF</t>
  </si>
  <si>
    <t xml:space="preserve">RALEIGH RGNL AT PERSON COUNTY</t>
  </si>
  <si>
    <t xml:space="preserve">ROXBORO</t>
  </si>
  <si>
    <t xml:space="preserve">W40</t>
  </si>
  <si>
    <t xml:space="preserve">MOUNT OLIVE MUNI</t>
  </si>
  <si>
    <t xml:space="preserve">MOUNT OLIVE</t>
  </si>
  <si>
    <t xml:space="preserve">JPX</t>
  </si>
  <si>
    <t xml:space="preserve">KJPX</t>
  </si>
  <si>
    <t xml:space="preserve">EAST HAMPTON TOWN</t>
  </si>
  <si>
    <t xml:space="preserve">EAST HAMPTON</t>
  </si>
  <si>
    <t xml:space="preserve">VES</t>
  </si>
  <si>
    <t xml:space="preserve">KVES</t>
  </si>
  <si>
    <t xml:space="preserve">DARKE COUNTY</t>
  </si>
  <si>
    <t xml:space="preserve">VERSAILLES</t>
  </si>
  <si>
    <t xml:space="preserve">SSF</t>
  </si>
  <si>
    <t xml:space="preserve">KSSF</t>
  </si>
  <si>
    <t xml:space="preserve">STINSON MUNI</t>
  </si>
  <si>
    <t xml:space="preserve">DWA</t>
  </si>
  <si>
    <t xml:space="preserve">KDWA</t>
  </si>
  <si>
    <t xml:space="preserve">YOLO COUNTY</t>
  </si>
  <si>
    <t xml:space="preserve">DAVIS/WOODLAND/WINTERS</t>
  </si>
  <si>
    <t xml:space="preserve">MSY</t>
  </si>
  <si>
    <t xml:space="preserve">KMSY</t>
  </si>
  <si>
    <t xml:space="preserve">LOUIS ARMSTRONG NEW ORLEANS INTL</t>
  </si>
  <si>
    <t xml:space="preserve">DLN</t>
  </si>
  <si>
    <t xml:space="preserve">KDLN</t>
  </si>
  <si>
    <t xml:space="preserve">DILLON</t>
  </si>
  <si>
    <t xml:space="preserve">CPC</t>
  </si>
  <si>
    <t xml:space="preserve">KCPC</t>
  </si>
  <si>
    <t xml:space="preserve">COLUMBUS COUNTY RGNL</t>
  </si>
  <si>
    <t xml:space="preserve">WHITEVILLE</t>
  </si>
  <si>
    <t xml:space="preserve">N81</t>
  </si>
  <si>
    <t xml:space="preserve">HAMMONTON MUNI</t>
  </si>
  <si>
    <t xml:space="preserve">HAMMONTON</t>
  </si>
  <si>
    <t xml:space="preserve">CFD</t>
  </si>
  <si>
    <t xml:space="preserve">KCFD</t>
  </si>
  <si>
    <t xml:space="preserve">COULTER FLD</t>
  </si>
  <si>
    <t xml:space="preserve">BRYAN</t>
  </si>
  <si>
    <t xml:space="preserve">GVT</t>
  </si>
  <si>
    <t xml:space="preserve">KGVT</t>
  </si>
  <si>
    <t xml:space="preserve">MAJORS</t>
  </si>
  <si>
    <t xml:space="preserve">GREENVILLE</t>
  </si>
  <si>
    <t xml:space="preserve">PWG</t>
  </si>
  <si>
    <t xml:space="preserve">KPWG</t>
  </si>
  <si>
    <t xml:space="preserve">MC GREGOR EXEC</t>
  </si>
  <si>
    <t xml:space="preserve">WACO</t>
  </si>
  <si>
    <t xml:space="preserve">57C</t>
  </si>
  <si>
    <t xml:space="preserve">EAST TROY MUNI</t>
  </si>
  <si>
    <t xml:space="preserve">EAST TROY</t>
  </si>
  <si>
    <t xml:space="preserve">ANB</t>
  </si>
  <si>
    <t xml:space="preserve">KANB</t>
  </si>
  <si>
    <t xml:space="preserve">ANNISTON RGNL</t>
  </si>
  <si>
    <t xml:space="preserve">ANNISTON</t>
  </si>
  <si>
    <t xml:space="preserve">GCN</t>
  </si>
  <si>
    <t xml:space="preserve">KGCN</t>
  </si>
  <si>
    <t xml:space="preserve">GRAND CANYON NTL PARK</t>
  </si>
  <si>
    <t xml:space="preserve">GRAND CANYON</t>
  </si>
  <si>
    <t xml:space="preserve">CGC</t>
  </si>
  <si>
    <t xml:space="preserve">KCGC</t>
  </si>
  <si>
    <t xml:space="preserve">CRYSTAL RIVER/DAVIS FLD</t>
  </si>
  <si>
    <t xml:space="preserve">CRYSTAL RIVER</t>
  </si>
  <si>
    <t xml:space="preserve">IMM</t>
  </si>
  <si>
    <t xml:space="preserve">KIMM</t>
  </si>
  <si>
    <t xml:space="preserve">IMMOKALEE RGNL</t>
  </si>
  <si>
    <t xml:space="preserve">IMMOKALEE</t>
  </si>
  <si>
    <t xml:space="preserve">VYS</t>
  </si>
  <si>
    <t xml:space="preserve">KVYS</t>
  </si>
  <si>
    <t xml:space="preserve">ILLINOIS VALLEY RGNL-WALTER A DUNCAN FLD</t>
  </si>
  <si>
    <t xml:space="preserve">RCR</t>
  </si>
  <si>
    <t xml:space="preserve">KRCR</t>
  </si>
  <si>
    <t xml:space="preserve">FULTON COUNTY</t>
  </si>
  <si>
    <t xml:space="preserve">ROCHESTER</t>
  </si>
  <si>
    <t xml:space="preserve">ORE</t>
  </si>
  <si>
    <t xml:space="preserve">KORE</t>
  </si>
  <si>
    <t xml:space="preserve">ORANGE MUNI</t>
  </si>
  <si>
    <t xml:space="preserve">ORANGE</t>
  </si>
  <si>
    <t xml:space="preserve">7A8</t>
  </si>
  <si>
    <t xml:space="preserve">AVERY COUNTY/MORRISON FLD</t>
  </si>
  <si>
    <t xml:space="preserve">SPRUCE PINE</t>
  </si>
  <si>
    <t xml:space="preserve">EEN</t>
  </si>
  <si>
    <t xml:space="preserve">KEEN</t>
  </si>
  <si>
    <t xml:space="preserve">DILLANT/HOPKINS</t>
  </si>
  <si>
    <t xml:space="preserve">KEENE</t>
  </si>
  <si>
    <t xml:space="preserve">NH</t>
  </si>
  <si>
    <t xml:space="preserve">CRS</t>
  </si>
  <si>
    <t xml:space="preserve">KCRS</t>
  </si>
  <si>
    <t xml:space="preserve">C DAVID CAMPBELL FLD-CORSICANA MUNI</t>
  </si>
  <si>
    <t xml:space="preserve">CORSICANA</t>
  </si>
  <si>
    <t xml:space="preserve">SKF</t>
  </si>
  <si>
    <t xml:space="preserve">KSKF</t>
  </si>
  <si>
    <t xml:space="preserve">KELLY FLD</t>
  </si>
  <si>
    <t xml:space="preserve">UTS</t>
  </si>
  <si>
    <t xml:space="preserve">KUTS</t>
  </si>
  <si>
    <t xml:space="preserve">HUNTSVILLE MUNI</t>
  </si>
  <si>
    <t xml:space="preserve">HUNTSVILLE</t>
  </si>
  <si>
    <t xml:space="preserve">SBA</t>
  </si>
  <si>
    <t xml:space="preserve">KSBA</t>
  </si>
  <si>
    <t xml:space="preserve">SANTA BARBARA MUNI</t>
  </si>
  <si>
    <t xml:space="preserve">SANTA BARBARA</t>
  </si>
  <si>
    <t xml:space="preserve">COS</t>
  </si>
  <si>
    <t xml:space="preserve">KCOS</t>
  </si>
  <si>
    <t xml:space="preserve">CITY OF COLORADO SPRINGS MUNI</t>
  </si>
  <si>
    <t xml:space="preserve">COLORADO SPRINGS</t>
  </si>
  <si>
    <t xml:space="preserve">24J</t>
  </si>
  <si>
    <t xml:space="preserve">SUWANNEE COUNTY</t>
  </si>
  <si>
    <t xml:space="preserve">LIVE OAK</t>
  </si>
  <si>
    <t xml:space="preserve">VAD</t>
  </si>
  <si>
    <t xml:space="preserve">KVAD</t>
  </si>
  <si>
    <t xml:space="preserve">MOODY AFB</t>
  </si>
  <si>
    <t xml:space="preserve">100,A++</t>
  </si>
  <si>
    <t xml:space="preserve">28N</t>
  </si>
  <si>
    <t xml:space="preserve">VINELAND-DOWNSTOWN</t>
  </si>
  <si>
    <t xml:space="preserve">VINELAND</t>
  </si>
  <si>
    <t xml:space="preserve">RME</t>
  </si>
  <si>
    <t xml:space="preserve">KRME</t>
  </si>
  <si>
    <t xml:space="preserve">GRIFFISS INTL</t>
  </si>
  <si>
    <t xml:space="preserve">E25</t>
  </si>
  <si>
    <t xml:space="preserve">WICKENBURG MUNI</t>
  </si>
  <si>
    <t xml:space="preserve">WICKENBURG</t>
  </si>
  <si>
    <t xml:space="preserve">SAC</t>
  </si>
  <si>
    <t xml:space="preserve">KSAC</t>
  </si>
  <si>
    <t xml:space="preserve">SACRAMENTO EXEC</t>
  </si>
  <si>
    <t xml:space="preserve">SACRAMENTO</t>
  </si>
  <si>
    <t xml:space="preserve">LXV</t>
  </si>
  <si>
    <t xml:space="preserve">KLXV</t>
  </si>
  <si>
    <t xml:space="preserve">LAKE COUNTY</t>
  </si>
  <si>
    <t xml:space="preserve">LEADVILLE</t>
  </si>
  <si>
    <t xml:space="preserve">28J</t>
  </si>
  <si>
    <t xml:space="preserve">PALATKA MUNI/LT KAY LARKIN FLD</t>
  </si>
  <si>
    <t xml:space="preserve">PALATKA</t>
  </si>
  <si>
    <t xml:space="preserve">16J</t>
  </si>
  <si>
    <t xml:space="preserve">DAWSON MUNI</t>
  </si>
  <si>
    <t xml:space="preserve">DAWSON</t>
  </si>
  <si>
    <t xml:space="preserve">CPP</t>
  </si>
  <si>
    <t xml:space="preserve">KCPP</t>
  </si>
  <si>
    <t xml:space="preserve">GREENE COUNTY RGNL</t>
  </si>
  <si>
    <t xml:space="preserve">DZJ</t>
  </si>
  <si>
    <t xml:space="preserve">KDZJ</t>
  </si>
  <si>
    <t xml:space="preserve">BLAIRSVILLE</t>
  </si>
  <si>
    <t xml:space="preserve">67L</t>
  </si>
  <si>
    <t xml:space="preserve">3I7</t>
  </si>
  <si>
    <t xml:space="preserve">DAYTON/PHILLIPSBURG</t>
  </si>
  <si>
    <t xml:space="preserve">HAO</t>
  </si>
  <si>
    <t xml:space="preserve">KHAO</t>
  </si>
  <si>
    <t xml:space="preserve">BUTLER COUNTY RGNL/HOGAN FLD</t>
  </si>
  <si>
    <t xml:space="preserve">HAMILTON</t>
  </si>
  <si>
    <t xml:space="preserve">ORG</t>
  </si>
  <si>
    <t xml:space="preserve">KORG</t>
  </si>
  <si>
    <t xml:space="preserve">1R8</t>
  </si>
  <si>
    <t xml:space="preserve">BAY MINETTE MUNI</t>
  </si>
  <si>
    <t xml:space="preserve">BAY MINETTE</t>
  </si>
  <si>
    <t xml:space="preserve">PIE</t>
  </si>
  <si>
    <t xml:space="preserve">KPIE</t>
  </si>
  <si>
    <t xml:space="preserve">ST PETE-CLEARWATER INTL</t>
  </si>
  <si>
    <t xml:space="preserve">ST PETERSBURG-CLEARWATER</t>
  </si>
  <si>
    <t xml:space="preserve">100,A,A1+</t>
  </si>
  <si>
    <t xml:space="preserve">SPG</t>
  </si>
  <si>
    <t xml:space="preserve">KSPG</t>
  </si>
  <si>
    <t xml:space="preserve">ALBERT WHITTED</t>
  </si>
  <si>
    <t xml:space="preserve">ST PETERSBURG</t>
  </si>
  <si>
    <t xml:space="preserve">C65</t>
  </si>
  <si>
    <t xml:space="preserve">PLYMOUTH MUNI</t>
  </si>
  <si>
    <t xml:space="preserve">PLYMOUTH</t>
  </si>
  <si>
    <t xml:space="preserve">11LA</t>
  </si>
  <si>
    <t xml:space="preserve">TIGER PASS</t>
  </si>
  <si>
    <t xml:space="preserve">VENICE</t>
  </si>
  <si>
    <t xml:space="preserve">1995</t>
  </si>
  <si>
    <t xml:space="preserve">HDC</t>
  </si>
  <si>
    <t xml:space="preserve">KHDC</t>
  </si>
  <si>
    <t xml:space="preserve">HAMMOND NORTHSHORE RGNL</t>
  </si>
  <si>
    <t xml:space="preserve">HAMMOND</t>
  </si>
  <si>
    <t xml:space="preserve">DPL</t>
  </si>
  <si>
    <t xml:space="preserve">KDPL</t>
  </si>
  <si>
    <t xml:space="preserve">DUPLIN COUNTY</t>
  </si>
  <si>
    <t xml:space="preserve">KENANSVILLE</t>
  </si>
  <si>
    <t xml:space="preserve">GSB</t>
  </si>
  <si>
    <t xml:space="preserve">KGSB</t>
  </si>
  <si>
    <t xml:space="preserve">SEYMOUR JOHNSON AFB</t>
  </si>
  <si>
    <t xml:space="preserve">GOLDSBORO</t>
  </si>
  <si>
    <t xml:space="preserve">LHZ</t>
  </si>
  <si>
    <t xml:space="preserve">KLHZ</t>
  </si>
  <si>
    <t xml:space="preserve">TRIANGLE NORTH EXEC</t>
  </si>
  <si>
    <t xml:space="preserve">LOUISBURG</t>
  </si>
  <si>
    <t xml:space="preserve">MKE</t>
  </si>
  <si>
    <t xml:space="preserve">KMKE</t>
  </si>
  <si>
    <t xml:space="preserve">GENERAL MITCHELL INTL</t>
  </si>
  <si>
    <t xml:space="preserve">MILWAUKEE</t>
  </si>
  <si>
    <t xml:space="preserve">L45</t>
  </si>
  <si>
    <t xml:space="preserve">BAKERSFIELD MUNI</t>
  </si>
  <si>
    <t xml:space="preserve">BAKERSFIELD</t>
  </si>
  <si>
    <t xml:space="preserve">LSN</t>
  </si>
  <si>
    <t xml:space="preserve">KLSN</t>
  </si>
  <si>
    <t xml:space="preserve">LOS BANOS MUNI</t>
  </si>
  <si>
    <t xml:space="preserve">LOS BANOS</t>
  </si>
  <si>
    <t xml:space="preserve">X14</t>
  </si>
  <si>
    <t xml:space="preserve">LA BELLE MUNI</t>
  </si>
  <si>
    <t xml:space="preserve">LA BELLE</t>
  </si>
  <si>
    <t xml:space="preserve">00NC</t>
  </si>
  <si>
    <t xml:space="preserve">NORTH RALEIGH</t>
  </si>
  <si>
    <t xml:space="preserve">1992</t>
  </si>
  <si>
    <t xml:space="preserve">GEV</t>
  </si>
  <si>
    <t xml:space="preserve">KGEV</t>
  </si>
  <si>
    <t xml:space="preserve">ASHE COUNTY</t>
  </si>
  <si>
    <t xml:space="preserve">GWW</t>
  </si>
  <si>
    <t xml:space="preserve">KGWW</t>
  </si>
  <si>
    <t xml:space="preserve">WAYNE EXEC JETPORT</t>
  </si>
  <si>
    <t xml:space="preserve">IGM</t>
  </si>
  <si>
    <t xml:space="preserve">KIGM</t>
  </si>
  <si>
    <t xml:space="preserve">KINGMAN</t>
  </si>
  <si>
    <t xml:space="preserve">F70</t>
  </si>
  <si>
    <t xml:space="preserve">FRENCH VALLEY</t>
  </si>
  <si>
    <t xml:space="preserve">MURRIETA/TEMECULA</t>
  </si>
  <si>
    <t xml:space="preserve">HMT</t>
  </si>
  <si>
    <t xml:space="preserve">KHMT</t>
  </si>
  <si>
    <t xml:space="preserve">HEMET-RYAN</t>
  </si>
  <si>
    <t xml:space="preserve">HEMET</t>
  </si>
  <si>
    <t xml:space="preserve">CLW</t>
  </si>
  <si>
    <t xml:space="preserve">KCLW</t>
  </si>
  <si>
    <t xml:space="preserve">CLEARWATER EXEC</t>
  </si>
  <si>
    <t xml:space="preserve">CLEARWATER</t>
  </si>
  <si>
    <t xml:space="preserve">PNS</t>
  </si>
  <si>
    <t xml:space="preserve">KPNS</t>
  </si>
  <si>
    <t xml:space="preserve">PENSACOLA INTL</t>
  </si>
  <si>
    <t xml:space="preserve">PENSACOLA</t>
  </si>
  <si>
    <t xml:space="preserve">DCY</t>
  </si>
  <si>
    <t xml:space="preserve">KDCY</t>
  </si>
  <si>
    <t xml:space="preserve">DAVIESS COUNTY</t>
  </si>
  <si>
    <t xml:space="preserve">FRH</t>
  </si>
  <si>
    <t xml:space="preserve">KFRH</t>
  </si>
  <si>
    <t xml:space="preserve">FRENCH LICK MUNI</t>
  </si>
  <si>
    <t xml:space="preserve">FRENCH LICK</t>
  </si>
  <si>
    <t xml:space="preserve">N23</t>
  </si>
  <si>
    <t xml:space="preserve">SIDNEY MUNI</t>
  </si>
  <si>
    <t xml:space="preserve">SIDNEY</t>
  </si>
  <si>
    <t xml:space="preserve">OIC</t>
  </si>
  <si>
    <t xml:space="preserve">KOIC</t>
  </si>
  <si>
    <t xml:space="preserve">LT WARREN EATON</t>
  </si>
  <si>
    <t xml:space="preserve">NORWICH</t>
  </si>
  <si>
    <t xml:space="preserve">VGC</t>
  </si>
  <si>
    <t xml:space="preserve">KVGC</t>
  </si>
  <si>
    <t xml:space="preserve">HAMILTON MUNI</t>
  </si>
  <si>
    <t xml:space="preserve">CQA</t>
  </si>
  <si>
    <t xml:space="preserve">KCQA</t>
  </si>
  <si>
    <t xml:space="preserve">LAKEFIELD</t>
  </si>
  <si>
    <t xml:space="preserve">CELINA</t>
  </si>
  <si>
    <t xml:space="preserve">MWO</t>
  </si>
  <si>
    <t xml:space="preserve">KMWO</t>
  </si>
  <si>
    <t xml:space="preserve">MIDDLETOWN RGNL/HOOK FLD</t>
  </si>
  <si>
    <t xml:space="preserve">GMU</t>
  </si>
  <si>
    <t xml:space="preserve">KGMU</t>
  </si>
  <si>
    <t xml:space="preserve">GREENVILLE DOWNTOWN</t>
  </si>
  <si>
    <t xml:space="preserve">CNW</t>
  </si>
  <si>
    <t xml:space="preserve">KCNW</t>
  </si>
  <si>
    <t xml:space="preserve">TSTC WACO</t>
  </si>
  <si>
    <t xml:space="preserve">4A9</t>
  </si>
  <si>
    <t xml:space="preserve">ISBELL FLD</t>
  </si>
  <si>
    <t xml:space="preserve">FORT PAYNE</t>
  </si>
  <si>
    <t xml:space="preserve">JKA</t>
  </si>
  <si>
    <t xml:space="preserve">KJKA</t>
  </si>
  <si>
    <t xml:space="preserve">GULF SHORES INTL/JACK EDWARDS FLD</t>
  </si>
  <si>
    <t xml:space="preserve">GULF SHORES</t>
  </si>
  <si>
    <t xml:space="preserve">L17</t>
  </si>
  <si>
    <t xml:space="preserve">TAFT-KERN COUNTY</t>
  </si>
  <si>
    <t xml:space="preserve">TAFT</t>
  </si>
  <si>
    <t xml:space="preserve">WWD</t>
  </si>
  <si>
    <t xml:space="preserve">KWWD</t>
  </si>
  <si>
    <t xml:space="preserve">CAPE MAY COUNTY</t>
  </si>
  <si>
    <t xml:space="preserve">WILDWOOD</t>
  </si>
  <si>
    <t xml:space="preserve">LKP</t>
  </si>
  <si>
    <t xml:space="preserve">KLKP</t>
  </si>
  <si>
    <t xml:space="preserve">ACT</t>
  </si>
  <si>
    <t xml:space="preserve">KACT</t>
  </si>
  <si>
    <t xml:space="preserve">WACO RGNL</t>
  </si>
  <si>
    <t xml:space="preserve">OMH</t>
  </si>
  <si>
    <t xml:space="preserve">KOMH</t>
  </si>
  <si>
    <t xml:space="preserve">RYN</t>
  </si>
  <si>
    <t xml:space="preserve">KRYN</t>
  </si>
  <si>
    <t xml:space="preserve">RYAN FLD</t>
  </si>
  <si>
    <t xml:space="preserve">TUCSON</t>
  </si>
  <si>
    <t xml:space="preserve">MLJ</t>
  </si>
  <si>
    <t xml:space="preserve">KMLJ</t>
  </si>
  <si>
    <t xml:space="preserve">BALDWIN COUNTY RGNL</t>
  </si>
  <si>
    <t xml:space="preserve">MILLEDGEVILLE</t>
  </si>
  <si>
    <t xml:space="preserve">TMA</t>
  </si>
  <si>
    <t xml:space="preserve">KTMA</t>
  </si>
  <si>
    <t xml:space="preserve">HENRY TIFT MYERS</t>
  </si>
  <si>
    <t xml:space="preserve">TIFTON</t>
  </si>
  <si>
    <t xml:space="preserve">FWA</t>
  </si>
  <si>
    <t xml:space="preserve">KFWA</t>
  </si>
  <si>
    <t xml:space="preserve">FORT WAYNE INTL</t>
  </si>
  <si>
    <t xml:space="preserve">FORT WAYNE</t>
  </si>
  <si>
    <t xml:space="preserve">AZC</t>
  </si>
  <si>
    <t xml:space="preserve">KAZC</t>
  </si>
  <si>
    <t xml:space="preserve">COLORADO CITY MUNI</t>
  </si>
  <si>
    <t xml:space="preserve">COLORADO CITY</t>
  </si>
  <si>
    <t xml:space="preserve">L35</t>
  </si>
  <si>
    <t xml:space="preserve">BIG BEAR CITY</t>
  </si>
  <si>
    <t xml:space="preserve">KMAC</t>
  </si>
  <si>
    <t xml:space="preserve">MACON DOWNTOWN</t>
  </si>
  <si>
    <t xml:space="preserve">MACON</t>
  </si>
  <si>
    <t xml:space="preserve">CVG</t>
  </si>
  <si>
    <t xml:space="preserve">KCVG</t>
  </si>
  <si>
    <t xml:space="preserve">CINCINNATI/NORTHERN KENTUCKY INTL</t>
  </si>
  <si>
    <t xml:space="preserve">COVINGTON</t>
  </si>
  <si>
    <t xml:space="preserve">KY</t>
  </si>
  <si>
    <t xml:space="preserve">LWA</t>
  </si>
  <si>
    <t xml:space="preserve">KLWA</t>
  </si>
  <si>
    <t xml:space="preserve">SOUTH HAVEN AREA RGNL</t>
  </si>
  <si>
    <t xml:space="preserve">SOUTH HAVEN</t>
  </si>
  <si>
    <t xml:space="preserve">ACZ</t>
  </si>
  <si>
    <t xml:space="preserve">KACZ</t>
  </si>
  <si>
    <t xml:space="preserve">WALLACE-PENDER</t>
  </si>
  <si>
    <t xml:space="preserve">WALLACE</t>
  </si>
  <si>
    <t xml:space="preserve">CUB</t>
  </si>
  <si>
    <t xml:space="preserve">KCUB</t>
  </si>
  <si>
    <t xml:space="preserve">JIM HAMILTON L B OWENS</t>
  </si>
  <si>
    <t xml:space="preserve">ERV</t>
  </si>
  <si>
    <t xml:space="preserve">KERV</t>
  </si>
  <si>
    <t xml:space="preserve">KERRVILLE MUNI/LOUIS SCHREINER FLD</t>
  </si>
  <si>
    <t xml:space="preserve">KERRVILLE</t>
  </si>
  <si>
    <t xml:space="preserve">MKY</t>
  </si>
  <si>
    <t xml:space="preserve">KMKY</t>
  </si>
  <si>
    <t xml:space="preserve">MARCO ISLAND EXEC</t>
  </si>
  <si>
    <t xml:space="preserve">MARCO ISLAND</t>
  </si>
  <si>
    <t xml:space="preserve">4J2</t>
  </si>
  <si>
    <t xml:space="preserve">BERRIEN COUNTY</t>
  </si>
  <si>
    <t xml:space="preserve">NASHVILLE</t>
  </si>
  <si>
    <t xml:space="preserve">RSV</t>
  </si>
  <si>
    <t xml:space="preserve">KRSV</t>
  </si>
  <si>
    <t xml:space="preserve">CRAWFORD COUNTY</t>
  </si>
  <si>
    <t xml:space="preserve">ROBINSON</t>
  </si>
  <si>
    <t xml:space="preserve">SIF</t>
  </si>
  <si>
    <t xml:space="preserve">KSIF</t>
  </si>
  <si>
    <t xml:space="preserve">ROCKINGHAM COUNTY NC SHILOH</t>
  </si>
  <si>
    <t xml:space="preserve">REIDSVILLE</t>
  </si>
  <si>
    <t xml:space="preserve">I17</t>
  </si>
  <si>
    <t xml:space="preserve">PIQUA/HARTZELL FLD</t>
  </si>
  <si>
    <t xml:space="preserve">PIQUA</t>
  </si>
  <si>
    <t xml:space="preserve">IPT</t>
  </si>
  <si>
    <t xml:space="preserve">KIPT</t>
  </si>
  <si>
    <t xml:space="preserve">WILLIAMSPORT RGNL</t>
  </si>
  <si>
    <t xml:space="preserve">WILLIAMSPORT</t>
  </si>
  <si>
    <t xml:space="preserve">GYH</t>
  </si>
  <si>
    <t xml:space="preserve">KGYH</t>
  </si>
  <si>
    <t xml:space="preserve">DONALDSON FLD</t>
  </si>
  <si>
    <t xml:space="preserve">MYGF</t>
  </si>
  <si>
    <t xml:space="preserve">GRAND BAHAMA INTL</t>
  </si>
  <si>
    <t xml:space="preserve">FREEPORT</t>
  </si>
  <si>
    <t xml:space="preserve">EED</t>
  </si>
  <si>
    <t xml:space="preserve">KEED</t>
  </si>
  <si>
    <t xml:space="preserve">NEEDLES</t>
  </si>
  <si>
    <t xml:space="preserve">GON</t>
  </si>
  <si>
    <t xml:space="preserve">KGON</t>
  </si>
  <si>
    <t xml:space="preserve">GROTON-NEW LONDON</t>
  </si>
  <si>
    <t xml:space="preserve">GROTON (NEW LONDON)</t>
  </si>
  <si>
    <t xml:space="preserve">18A</t>
  </si>
  <si>
    <t xml:space="preserve">FRANKLIN-HART</t>
  </si>
  <si>
    <t xml:space="preserve">CANON</t>
  </si>
  <si>
    <t xml:space="preserve">LUL</t>
  </si>
  <si>
    <t xml:space="preserve">KLUL</t>
  </si>
  <si>
    <t xml:space="preserve">HESLER/NOBLE FLD</t>
  </si>
  <si>
    <t xml:space="preserve">LAUREL</t>
  </si>
  <si>
    <t xml:space="preserve">38S</t>
  </si>
  <si>
    <t xml:space="preserve">DEER LODGE-CITY-COUNTY</t>
  </si>
  <si>
    <t xml:space="preserve">DEER LODGE</t>
  </si>
  <si>
    <t xml:space="preserve">W03</t>
  </si>
  <si>
    <t xml:space="preserve">WILSON INDUSTRIAL AIR CENTER</t>
  </si>
  <si>
    <t xml:space="preserve">WILSON</t>
  </si>
  <si>
    <t xml:space="preserve">LEB</t>
  </si>
  <si>
    <t xml:space="preserve">KLEB</t>
  </si>
  <si>
    <t xml:space="preserve">LEBANON MUNI</t>
  </si>
  <si>
    <t xml:space="preserve">LEBANON</t>
  </si>
  <si>
    <t xml:space="preserve">F00</t>
  </si>
  <si>
    <t xml:space="preserve">JONES FLD</t>
  </si>
  <si>
    <t xml:space="preserve">BONHAM</t>
  </si>
  <si>
    <t xml:space="preserve">XA52</t>
  </si>
  <si>
    <t xml:space="preserve">GRAND ROCK</t>
  </si>
  <si>
    <t xml:space="preserve">TRINITY</t>
  </si>
  <si>
    <t xml:space="preserve">JVL</t>
  </si>
  <si>
    <t xml:space="preserve">KJVL</t>
  </si>
  <si>
    <t xml:space="preserve">SOUTHERN WISCONSIN RGNL</t>
  </si>
  <si>
    <t xml:space="preserve">JANESVILLE</t>
  </si>
  <si>
    <t xml:space="preserve">CYS</t>
  </si>
  <si>
    <t xml:space="preserve">KCYS</t>
  </si>
  <si>
    <t xml:space="preserve">CHEYENNE RGNL/JERRY OLSON FLD</t>
  </si>
  <si>
    <t xml:space="preserve">CHEYENNE</t>
  </si>
  <si>
    <t xml:space="preserve">12J</t>
  </si>
  <si>
    <t xml:space="preserve">BREWTON MUNI</t>
  </si>
  <si>
    <t xml:space="preserve">BREWTON</t>
  </si>
  <si>
    <t xml:space="preserve">ASN</t>
  </si>
  <si>
    <t xml:space="preserve">KASN</t>
  </si>
  <si>
    <t xml:space="preserve">TALLADEGA MUNI</t>
  </si>
  <si>
    <t xml:space="preserve">TALLADEGA</t>
  </si>
  <si>
    <t xml:space="preserve">MHR</t>
  </si>
  <si>
    <t xml:space="preserve">KMHR</t>
  </si>
  <si>
    <t xml:space="preserve">SACRAMENTO MATHER</t>
  </si>
  <si>
    <t xml:space="preserve">OKB</t>
  </si>
  <si>
    <t xml:space="preserve">KOKB</t>
  </si>
  <si>
    <t xml:space="preserve">BOB MAXWELL MEML AIRFIELD</t>
  </si>
  <si>
    <t xml:space="preserve">OCEANSIDE</t>
  </si>
  <si>
    <t xml:space="preserve">SMF</t>
  </si>
  <si>
    <t xml:space="preserve">KSMF</t>
  </si>
  <si>
    <t xml:space="preserve">SACRAMENTO INTL</t>
  </si>
  <si>
    <t xml:space="preserve">X60</t>
  </si>
  <si>
    <t xml:space="preserve">WILLISTON RGNL</t>
  </si>
  <si>
    <t xml:space="preserve">WILLISTON</t>
  </si>
  <si>
    <t xml:space="preserve">II74</t>
  </si>
  <si>
    <t xml:space="preserve">EBY FLD</t>
  </si>
  <si>
    <t xml:space="preserve">WAKARUSA</t>
  </si>
  <si>
    <t xml:space="preserve">JVY</t>
  </si>
  <si>
    <t xml:space="preserve">KJVY</t>
  </si>
  <si>
    <t xml:space="preserve">CLARK RGNL</t>
  </si>
  <si>
    <t xml:space="preserve">JEFFERSONVILLE</t>
  </si>
  <si>
    <t xml:space="preserve">OXB</t>
  </si>
  <si>
    <t xml:space="preserve">KOXB</t>
  </si>
  <si>
    <t xml:space="preserve">OCEAN CITY MUNI</t>
  </si>
  <si>
    <t xml:space="preserve">OCEAN CITY</t>
  </si>
  <si>
    <t xml:space="preserve">2R0</t>
  </si>
  <si>
    <t xml:space="preserve">WAYNESBORO MUNI</t>
  </si>
  <si>
    <t xml:space="preserve">WAYNESBORO</t>
  </si>
  <si>
    <t xml:space="preserve">DAY</t>
  </si>
  <si>
    <t xml:space="preserve">KDAY</t>
  </si>
  <si>
    <t xml:space="preserve">JAMES M COX DAYTON INTL</t>
  </si>
  <si>
    <t xml:space="preserve">CAE</t>
  </si>
  <si>
    <t xml:space="preserve">KCAE</t>
  </si>
  <si>
    <t xml:space="preserve">COLUMBIA METRO</t>
  </si>
  <si>
    <t xml:space="preserve">BKD</t>
  </si>
  <si>
    <t xml:space="preserve">KBKD</t>
  </si>
  <si>
    <t xml:space="preserve">STEPHENS COUNTY</t>
  </si>
  <si>
    <t xml:space="preserve">BRECKENRIDGE</t>
  </si>
  <si>
    <t xml:space="preserve">ETN</t>
  </si>
  <si>
    <t xml:space="preserve">KETN</t>
  </si>
  <si>
    <t xml:space="preserve">EASTLAND MUNI</t>
  </si>
  <si>
    <t xml:space="preserve">EASTLAND</t>
  </si>
  <si>
    <t xml:space="preserve">BFL</t>
  </si>
  <si>
    <t xml:space="preserve">KBFL</t>
  </si>
  <si>
    <t xml:space="preserve">MEADOWS FLD</t>
  </si>
  <si>
    <t xml:space="preserve">MCN</t>
  </si>
  <si>
    <t xml:space="preserve">KMCN</t>
  </si>
  <si>
    <t xml:space="preserve">MIDDLE GEORGIA RGNL</t>
  </si>
  <si>
    <t xml:space="preserve">TOC</t>
  </si>
  <si>
    <t xml:space="preserve">KTOC</t>
  </si>
  <si>
    <t xml:space="preserve">TOCCOA RG LETOURNEAU FLD</t>
  </si>
  <si>
    <t xml:space="preserve">TOCCOA</t>
  </si>
  <si>
    <t xml:space="preserve">EKM</t>
  </si>
  <si>
    <t xml:space="preserve">KEKM</t>
  </si>
  <si>
    <t xml:space="preserve">ELKHART MUNI</t>
  </si>
  <si>
    <t xml:space="preserve">ELKHART</t>
  </si>
  <si>
    <t xml:space="preserve">8GK</t>
  </si>
  <si>
    <t xml:space="preserve">GALLATIN COUNTY</t>
  </si>
  <si>
    <t xml:space="preserve">SPARTA</t>
  </si>
  <si>
    <t xml:space="preserve">MMT</t>
  </si>
  <si>
    <t xml:space="preserve">KMMT</t>
  </si>
  <si>
    <t xml:space="preserve">MC ENTIRE JNGB</t>
  </si>
  <si>
    <t xml:space="preserve">EASTOVER</t>
  </si>
  <si>
    <t xml:space="preserve">SSC</t>
  </si>
  <si>
    <t xml:space="preserve">KSSC</t>
  </si>
  <si>
    <t xml:space="preserve">SHAW AFB</t>
  </si>
  <si>
    <t xml:space="preserve">SUMTER</t>
  </si>
  <si>
    <t xml:space="preserve">UES</t>
  </si>
  <si>
    <t xml:space="preserve">KUES</t>
  </si>
  <si>
    <t xml:space="preserve">WAUKESHA COUNTY</t>
  </si>
  <si>
    <t xml:space="preserve">WAUKESHA</t>
  </si>
  <si>
    <t xml:space="preserve">GAD</t>
  </si>
  <si>
    <t xml:space="preserve">KGAD</t>
  </si>
  <si>
    <t xml:space="preserve">NORTHEAST ALABAMA RGNL</t>
  </si>
  <si>
    <t xml:space="preserve">GADSDEN</t>
  </si>
  <si>
    <t xml:space="preserve">DMA</t>
  </si>
  <si>
    <t xml:space="preserve">KDMA</t>
  </si>
  <si>
    <t xml:space="preserve">DAVIS MONTHAN AFB</t>
  </si>
  <si>
    <t xml:space="preserve">CTY</t>
  </si>
  <si>
    <t xml:space="preserve">KCTY</t>
  </si>
  <si>
    <t xml:space="preserve">CROSS CITY</t>
  </si>
  <si>
    <t xml:space="preserve">CSG</t>
  </si>
  <si>
    <t xml:space="preserve">KCSG</t>
  </si>
  <si>
    <t xml:space="preserve">AVL</t>
  </si>
  <si>
    <t xml:space="preserve">KAVL</t>
  </si>
  <si>
    <t xml:space="preserve">ASHEVILLE RGNL</t>
  </si>
  <si>
    <t xml:space="preserve">ASHEVILLE</t>
  </si>
  <si>
    <t xml:space="preserve">HNZ</t>
  </si>
  <si>
    <t xml:space="preserve">KHNZ</t>
  </si>
  <si>
    <t xml:space="preserve">HENDERSON/OXFORD</t>
  </si>
  <si>
    <t xml:space="preserve">I68</t>
  </si>
  <si>
    <t xml:space="preserve">WARREN COUNTY/JOHN LANE FLD</t>
  </si>
  <si>
    <t xml:space="preserve">MGY</t>
  </si>
  <si>
    <t xml:space="preserve">KMGY</t>
  </si>
  <si>
    <t xml:space="preserve">DAYTON/WRIGHT BROTHERS</t>
  </si>
  <si>
    <t xml:space="preserve">SMS</t>
  </si>
  <si>
    <t xml:space="preserve">KSMS</t>
  </si>
  <si>
    <t xml:space="preserve">LKU</t>
  </si>
  <si>
    <t xml:space="preserve">KLKU</t>
  </si>
  <si>
    <t xml:space="preserve">LOUISA COUNTY/FREEMAN FLD</t>
  </si>
  <si>
    <t xml:space="preserve">LOUISA</t>
  </si>
  <si>
    <t xml:space="preserve">WAL</t>
  </si>
  <si>
    <t xml:space="preserve">KWAL</t>
  </si>
  <si>
    <t xml:space="preserve">WALLOPS FLIGHT FACILITY</t>
  </si>
  <si>
    <t xml:space="preserve">WALLOPS ISLAND</t>
  </si>
  <si>
    <t xml:space="preserve">TUS</t>
  </si>
  <si>
    <t xml:space="preserve">KTUS</t>
  </si>
  <si>
    <t xml:space="preserve">TUCSON INTL</t>
  </si>
  <si>
    <t xml:space="preserve">MCC</t>
  </si>
  <si>
    <t xml:space="preserve">KMCC</t>
  </si>
  <si>
    <t xml:space="preserve">MC CLELLAN AIRFIELD</t>
  </si>
  <si>
    <t xml:space="preserve">RIU</t>
  </si>
  <si>
    <t xml:space="preserve">KRIU</t>
  </si>
  <si>
    <t xml:space="preserve">RANCHO MURIETA</t>
  </si>
  <si>
    <t xml:space="preserve">IJD</t>
  </si>
  <si>
    <t xml:space="preserve">KIJD</t>
  </si>
  <si>
    <t xml:space="preserve">WINDHAM</t>
  </si>
  <si>
    <t xml:space="preserve">WILLIMANTIC</t>
  </si>
  <si>
    <t xml:space="preserve">SRQ</t>
  </si>
  <si>
    <t xml:space="preserve">KSRQ</t>
  </si>
  <si>
    <t xml:space="preserve">SARASOTA/BRADENTON INTL</t>
  </si>
  <si>
    <t xml:space="preserve">SARASOTA/BRADENTON</t>
  </si>
  <si>
    <t xml:space="preserve">N27</t>
  </si>
  <si>
    <t xml:space="preserve">BRADFORD COUNTY</t>
  </si>
  <si>
    <t xml:space="preserve">TOWANDA</t>
  </si>
  <si>
    <t xml:space="preserve">FGU</t>
  </si>
  <si>
    <t xml:space="preserve">KFGU</t>
  </si>
  <si>
    <t xml:space="preserve">COLLEGEDALE MUNI</t>
  </si>
  <si>
    <t xml:space="preserve">COLLEGEDALE</t>
  </si>
  <si>
    <t xml:space="preserve">TN</t>
  </si>
  <si>
    <t xml:space="preserve">CVB</t>
  </si>
  <si>
    <t xml:space="preserve">KCVB</t>
  </si>
  <si>
    <t xml:space="preserve">CASTROVILLE MUNI</t>
  </si>
  <si>
    <t xml:space="preserve">CASTROVILLE</t>
  </si>
  <si>
    <t xml:space="preserve">MNZ</t>
  </si>
  <si>
    <t xml:space="preserve">KMNZ</t>
  </si>
  <si>
    <t xml:space="preserve">DAN</t>
  </si>
  <si>
    <t xml:space="preserve">KDAN</t>
  </si>
  <si>
    <t xml:space="preserve">DANVILLE RGNL</t>
  </si>
  <si>
    <t xml:space="preserve">OFP</t>
  </si>
  <si>
    <t xml:space="preserve">KOFP</t>
  </si>
  <si>
    <t xml:space="preserve">HANOVER COUNTY MUNI</t>
  </si>
  <si>
    <t xml:space="preserve">RICHMOND/ASHLAND</t>
  </si>
  <si>
    <t xml:space="preserve">MER</t>
  </si>
  <si>
    <t xml:space="preserve">KMER</t>
  </si>
  <si>
    <t xml:space="preserve">CASTLE</t>
  </si>
  <si>
    <t xml:space="preserve">ATWATER</t>
  </si>
  <si>
    <t xml:space="preserve">AEJ</t>
  </si>
  <si>
    <t xml:space="preserve">KAEJ</t>
  </si>
  <si>
    <t xml:space="preserve">CENTRAL COLORADO RGNL</t>
  </si>
  <si>
    <t xml:space="preserve">BUENA VISTA</t>
  </si>
  <si>
    <t xml:space="preserve">82J</t>
  </si>
  <si>
    <t xml:space="preserve">ROSCOE FLD</t>
  </si>
  <si>
    <t xml:space="preserve">ASW</t>
  </si>
  <si>
    <t xml:space="preserve">KASW</t>
  </si>
  <si>
    <t xml:space="preserve">WARSAW MUNI</t>
  </si>
  <si>
    <t xml:space="preserve">WARSAW</t>
  </si>
  <si>
    <t xml:space="preserve">APS</t>
  </si>
  <si>
    <t xml:space="preserve">KAPS</t>
  </si>
  <si>
    <t xml:space="preserve">PORT OF SOUTH LOUISIANA EXEC RGNL</t>
  </si>
  <si>
    <t xml:space="preserve">RESERVE</t>
  </si>
  <si>
    <t xml:space="preserve">ACY</t>
  </si>
  <si>
    <t xml:space="preserve">KACY</t>
  </si>
  <si>
    <t xml:space="preserve">ATLANTIC CITY INTL</t>
  </si>
  <si>
    <t xml:space="preserve">ATLANTIC CITY</t>
  </si>
  <si>
    <t xml:space="preserve">1F0</t>
  </si>
  <si>
    <t xml:space="preserve">ARDMORE DOWNTOWN EXEC</t>
  </si>
  <si>
    <t xml:space="preserve">ARDMORE</t>
  </si>
  <si>
    <t xml:space="preserve">OK</t>
  </si>
  <si>
    <t xml:space="preserve">MWC</t>
  </si>
  <si>
    <t xml:space="preserve">KMWC</t>
  </si>
  <si>
    <t xml:space="preserve">LAWRENCE J TIMMERMAN</t>
  </si>
  <si>
    <t xml:space="preserve">IZA</t>
  </si>
  <si>
    <t xml:space="preserve">KIZA</t>
  </si>
  <si>
    <t xml:space="preserve">SANTA YNEZ/KUNKLE FLD</t>
  </si>
  <si>
    <t xml:space="preserve">SANTA YNEZ</t>
  </si>
  <si>
    <t xml:space="preserve">APF</t>
  </si>
  <si>
    <t xml:space="preserve">KAPF</t>
  </si>
  <si>
    <t xml:space="preserve">NAPLES MUNI</t>
  </si>
  <si>
    <t xml:space="preserve">NAPLES</t>
  </si>
  <si>
    <t xml:space="preserve">1C1</t>
  </si>
  <si>
    <t xml:space="preserve">PAXTON</t>
  </si>
  <si>
    <t xml:space="preserve">RWI</t>
  </si>
  <si>
    <t xml:space="preserve">KRWI</t>
  </si>
  <si>
    <t xml:space="preserve">ROCKY MOUNT/WILSON RGNL</t>
  </si>
  <si>
    <t xml:space="preserve">ROCKY MOUNT</t>
  </si>
  <si>
    <t xml:space="preserve">SLK</t>
  </si>
  <si>
    <t xml:space="preserve">KSLK</t>
  </si>
  <si>
    <t xml:space="preserve">ADIRONDACK RGNL</t>
  </si>
  <si>
    <t xml:space="preserve">SARANAC LAKE</t>
  </si>
  <si>
    <t xml:space="preserve">LUK</t>
  </si>
  <si>
    <t xml:space="preserve">KLUK</t>
  </si>
  <si>
    <t xml:space="preserve">CINCINNATI MUNI/LUNKEN FLD</t>
  </si>
  <si>
    <t xml:space="preserve">CINCINNATI</t>
  </si>
  <si>
    <t xml:space="preserve">PKV</t>
  </si>
  <si>
    <t xml:space="preserve">KPKV</t>
  </si>
  <si>
    <t xml:space="preserve">PORT LAVACA</t>
  </si>
  <si>
    <t xml:space="preserve">MTV</t>
  </si>
  <si>
    <t xml:space="preserve">KMTV</t>
  </si>
  <si>
    <t xml:space="preserve">BLUE RIDGE</t>
  </si>
  <si>
    <t xml:space="preserve">MARTINSVILLE</t>
  </si>
  <si>
    <t xml:space="preserve">STX</t>
  </si>
  <si>
    <t xml:space="preserve">TISX</t>
  </si>
  <si>
    <t xml:space="preserve">HENRY E ROHLSEN</t>
  </si>
  <si>
    <t xml:space="preserve">CHRISTIANSTED</t>
  </si>
  <si>
    <t xml:space="preserve">WRB</t>
  </si>
  <si>
    <t xml:space="preserve">KWRB</t>
  </si>
  <si>
    <t xml:space="preserve">ROBINS AFB</t>
  </si>
  <si>
    <t xml:space="preserve">WARNER ROBINS</t>
  </si>
  <si>
    <t xml:space="preserve">DUA</t>
  </si>
  <si>
    <t xml:space="preserve">KDUA</t>
  </si>
  <si>
    <t xml:space="preserve">DURANT RGNL/EAKER FLD</t>
  </si>
  <si>
    <t xml:space="preserve">DURANT</t>
  </si>
  <si>
    <t xml:space="preserve">GRD</t>
  </si>
  <si>
    <t xml:space="preserve">KGRD</t>
  </si>
  <si>
    <t xml:space="preserve">GREENWOOD COUNTY</t>
  </si>
  <si>
    <t xml:space="preserve">GREENWOOD</t>
  </si>
  <si>
    <t xml:space="preserve">6A4</t>
  </si>
  <si>
    <t xml:space="preserve">JOHNSON COUNTY</t>
  </si>
  <si>
    <t xml:space="preserve">MOUNTAIN CITY</t>
  </si>
  <si>
    <t xml:space="preserve">CHA</t>
  </si>
  <si>
    <t xml:space="preserve">KCHA</t>
  </si>
  <si>
    <t xml:space="preserve">LOVELL FLD</t>
  </si>
  <si>
    <t xml:space="preserve">CHATTANOOGA</t>
  </si>
  <si>
    <t xml:space="preserve">2R9</t>
  </si>
  <si>
    <t xml:space="preserve">KENEDY RGNL</t>
  </si>
  <si>
    <t xml:space="preserve">KENEDY</t>
  </si>
  <si>
    <t xml:space="preserve">LXY</t>
  </si>
  <si>
    <t xml:space="preserve">KLXY</t>
  </si>
  <si>
    <t xml:space="preserve">MEXIA-LIMESTONE COUNTY</t>
  </si>
  <si>
    <t xml:space="preserve">MEXIA</t>
  </si>
  <si>
    <t xml:space="preserve">MKN</t>
  </si>
  <si>
    <t xml:space="preserve">KMKN</t>
  </si>
  <si>
    <t xml:space="preserve">COMANCHE COUNTY-CITY</t>
  </si>
  <si>
    <t xml:space="preserve">COMANCHE</t>
  </si>
  <si>
    <t xml:space="preserve">HLX</t>
  </si>
  <si>
    <t xml:space="preserve">KHLX</t>
  </si>
  <si>
    <t xml:space="preserve">TWIN COUNTY</t>
  </si>
  <si>
    <t xml:space="preserve">GALAX HILLSVILLE</t>
  </si>
  <si>
    <t xml:space="preserve">LUA</t>
  </si>
  <si>
    <t xml:space="preserve">KLUA</t>
  </si>
  <si>
    <t xml:space="preserve">LURAY CAVERNS</t>
  </si>
  <si>
    <t xml:space="preserve">LURAY</t>
  </si>
  <si>
    <t xml:space="preserve">AUO</t>
  </si>
  <si>
    <t xml:space="preserve">KAUO</t>
  </si>
  <si>
    <t xml:space="preserve">AUBURN UNIVERSITY RGNL</t>
  </si>
  <si>
    <t xml:space="preserve">AUBURN</t>
  </si>
  <si>
    <t xml:space="preserve">32CL</t>
  </si>
  <si>
    <t xml:space="preserve">BOB'S FLYING SERVICE INC</t>
  </si>
  <si>
    <t xml:space="preserve">KNIGHTS LANDING</t>
  </si>
  <si>
    <t xml:space="preserve">LWV</t>
  </si>
  <si>
    <t xml:space="preserve">KLWV</t>
  </si>
  <si>
    <t xml:space="preserve">LAWRENCEVILLE-VINCENNES INTL</t>
  </si>
  <si>
    <t xml:space="preserve">SMD</t>
  </si>
  <si>
    <t xml:space="preserve">KSMD</t>
  </si>
  <si>
    <t xml:space="preserve">SMITH FLD</t>
  </si>
  <si>
    <t xml:space="preserve">AXV</t>
  </si>
  <si>
    <t xml:space="preserve">KAXV</t>
  </si>
  <si>
    <t xml:space="preserve">NEIL ARMSTRONG</t>
  </si>
  <si>
    <t xml:space="preserve">WAPAKONETA</t>
  </si>
  <si>
    <t xml:space="preserve">TUPJ</t>
  </si>
  <si>
    <t xml:space="preserve">TERRANCE B LETTSOME INTL</t>
  </si>
  <si>
    <t xml:space="preserve">ROADTOWN</t>
  </si>
  <si>
    <t xml:space="preserve">BYS</t>
  </si>
  <si>
    <t xml:space="preserve">KBYS</t>
  </si>
  <si>
    <t xml:space="preserve">BICYCLE LAKE AAF</t>
  </si>
  <si>
    <t xml:space="preserve">FORT IRWIN/BARSTOW</t>
  </si>
  <si>
    <t xml:space="preserve">CRQ</t>
  </si>
  <si>
    <t xml:space="preserve">KCRQ</t>
  </si>
  <si>
    <t xml:space="preserve">MC CLELLAN-PALOMAR</t>
  </si>
  <si>
    <t xml:space="preserve">CARLSBAD</t>
  </si>
  <si>
    <t xml:space="preserve">MCE</t>
  </si>
  <si>
    <t xml:space="preserve">KMCE</t>
  </si>
  <si>
    <t xml:space="preserve">MERCED YOSEMITE RGNL</t>
  </si>
  <si>
    <t xml:space="preserve">MERCED</t>
  </si>
  <si>
    <t xml:space="preserve">EGE</t>
  </si>
  <si>
    <t xml:space="preserve">KEGE</t>
  </si>
  <si>
    <t xml:space="preserve">EAGLE COUNTY RGNL</t>
  </si>
  <si>
    <t xml:space="preserve">EAGLE</t>
  </si>
  <si>
    <t xml:space="preserve">100LL,A1,A1+,MOGAS</t>
  </si>
  <si>
    <t xml:space="preserve">GNV</t>
  </si>
  <si>
    <t xml:space="preserve">KGNV</t>
  </si>
  <si>
    <t xml:space="preserve">GAINESVILLE RGNL</t>
  </si>
  <si>
    <t xml:space="preserve">SCA</t>
  </si>
  <si>
    <t xml:space="preserve">KSCA</t>
  </si>
  <si>
    <t xml:space="preserve">CWC</t>
  </si>
  <si>
    <t xml:space="preserve">KCWC</t>
  </si>
  <si>
    <t xml:space="preserve">KICKAPOO DOWNTOWN</t>
  </si>
  <si>
    <t xml:space="preserve">WICHITA FALLS</t>
  </si>
  <si>
    <t xml:space="preserve">MIT</t>
  </si>
  <si>
    <t xml:space="preserve">KMIT</t>
  </si>
  <si>
    <t xml:space="preserve">SHAFTER-MINTER FLD</t>
  </si>
  <si>
    <t xml:space="preserve">SHAFTER</t>
  </si>
  <si>
    <t xml:space="preserve">SGJ</t>
  </si>
  <si>
    <t xml:space="preserve">KSGJ</t>
  </si>
  <si>
    <t xml:space="preserve">ST AUGUSTINE</t>
  </si>
  <si>
    <t xml:space="preserve">IIY</t>
  </si>
  <si>
    <t xml:space="preserve">KIIY</t>
  </si>
  <si>
    <t xml:space="preserve">WASHINGTON/WILKES COUNTY</t>
  </si>
  <si>
    <t xml:space="preserve">PXE</t>
  </si>
  <si>
    <t xml:space="preserve">KPXE</t>
  </si>
  <si>
    <t xml:space="preserve">PERRY-HOUSTON COUNTY</t>
  </si>
  <si>
    <t xml:space="preserve">GAO</t>
  </si>
  <si>
    <t xml:space="preserve">KGAO</t>
  </si>
  <si>
    <t xml:space="preserve">SOUTH LAFOURCHE LEONARD MILLER JR</t>
  </si>
  <si>
    <t xml:space="preserve">GALLIANO</t>
  </si>
  <si>
    <t xml:space="preserve">VNW</t>
  </si>
  <si>
    <t xml:space="preserve">KVNW</t>
  </si>
  <si>
    <t xml:space="preserve">VAN WERT COUNTY</t>
  </si>
  <si>
    <t xml:space="preserve">VAN WERT</t>
  </si>
  <si>
    <t xml:space="preserve">VCT</t>
  </si>
  <si>
    <t xml:space="preserve">KVCT</t>
  </si>
  <si>
    <t xml:space="preserve">VICTORIA RGNL</t>
  </si>
  <si>
    <t xml:space="preserve">VICTORIA</t>
  </si>
  <si>
    <t xml:space="preserve">FYJ</t>
  </si>
  <si>
    <t xml:space="preserve">KFYJ</t>
  </si>
  <si>
    <t xml:space="preserve">MIDDLE PENINSULA RGNL</t>
  </si>
  <si>
    <t xml:space="preserve">WEST POINT</t>
  </si>
  <si>
    <t xml:space="preserve">VI32</t>
  </si>
  <si>
    <t xml:space="preserve">CHRISTIANSTED HARBOR-SSB</t>
  </si>
  <si>
    <t xml:space="preserve">CHRISTIANSTED ST CROIX</t>
  </si>
  <si>
    <t xml:space="preserve">61C</t>
  </si>
  <si>
    <t xml:space="preserve">FORT ATKINSON MUNI</t>
  </si>
  <si>
    <t xml:space="preserve">FORT ATKINSON</t>
  </si>
  <si>
    <t xml:space="preserve">EUF</t>
  </si>
  <si>
    <t xml:space="preserve">KEUF</t>
  </si>
  <si>
    <t xml:space="preserve">WEEDON FLD</t>
  </si>
  <si>
    <t xml:space="preserve">EUFAULA</t>
  </si>
  <si>
    <t xml:space="preserve">JAQ</t>
  </si>
  <si>
    <t xml:space="preserve">KJAQ</t>
  </si>
  <si>
    <t xml:space="preserve">WESTOVER FLD AMADOR COUNTY</t>
  </si>
  <si>
    <t xml:space="preserve">JACKSON</t>
  </si>
  <si>
    <t xml:space="preserve">GE99</t>
  </si>
  <si>
    <t xml:space="preserve">HEAVEN'S LANDING</t>
  </si>
  <si>
    <t xml:space="preserve">CLAYTON</t>
  </si>
  <si>
    <t xml:space="preserve">2003</t>
  </si>
  <si>
    <t xml:space="preserve">FEP</t>
  </si>
  <si>
    <t xml:space="preserve">KFEP</t>
  </si>
  <si>
    <t xml:space="preserve">ALBERTUS</t>
  </si>
  <si>
    <t xml:space="preserve">SQI</t>
  </si>
  <si>
    <t xml:space="preserve">KSQI</t>
  </si>
  <si>
    <t xml:space="preserve">WHITESIDE COUNTY/JOS H BITTORF FLD</t>
  </si>
  <si>
    <t xml:space="preserve">STERLING/ROCKFALLS</t>
  </si>
  <si>
    <t xml:space="preserve">LOU</t>
  </si>
  <si>
    <t xml:space="preserve">KLOU</t>
  </si>
  <si>
    <t xml:space="preserve">BOWMAN FLD</t>
  </si>
  <si>
    <t xml:space="preserve">LOUISVILLE</t>
  </si>
  <si>
    <t xml:space="preserve">MCB</t>
  </si>
  <si>
    <t xml:space="preserve">KMCB</t>
  </si>
  <si>
    <t xml:space="preserve">MC COMB/PIKE COUNTY/JOHN E LEWIS FLD</t>
  </si>
  <si>
    <t xml:space="preserve">MC COMB</t>
  </si>
  <si>
    <t xml:space="preserve">HYW</t>
  </si>
  <si>
    <t xml:space="preserve">KHYW</t>
  </si>
  <si>
    <t xml:space="preserve">CONWAY-HORRY COUNTY</t>
  </si>
  <si>
    <t xml:space="preserve">CONWAY</t>
  </si>
  <si>
    <t xml:space="preserve">1L9</t>
  </si>
  <si>
    <t xml:space="preserve">PAROWAN</t>
  </si>
  <si>
    <t xml:space="preserve">DAG</t>
  </si>
  <si>
    <t xml:space="preserve">KDAG</t>
  </si>
  <si>
    <t xml:space="preserve">BARSTOW-DAGGETT</t>
  </si>
  <si>
    <t xml:space="preserve">DAGGETT</t>
  </si>
  <si>
    <t xml:space="preserve">42J</t>
  </si>
  <si>
    <t xml:space="preserve">KEYSTONE HEIGHTS</t>
  </si>
  <si>
    <t xml:space="preserve">RZR</t>
  </si>
  <si>
    <t xml:space="preserve">KRZR</t>
  </si>
  <si>
    <t xml:space="preserve">CLEVELAND RGNL JETPORT</t>
  </si>
  <si>
    <t xml:space="preserve">F44</t>
  </si>
  <si>
    <t xml:space="preserve">ATHENS MUNI</t>
  </si>
  <si>
    <t xml:space="preserve">PEZ</t>
  </si>
  <si>
    <t xml:space="preserve">KPEZ</t>
  </si>
  <si>
    <t xml:space="preserve">PLEASANTON MUNI</t>
  </si>
  <si>
    <t xml:space="preserve">PLEASANTON</t>
  </si>
  <si>
    <t xml:space="preserve">MFV</t>
  </si>
  <si>
    <t xml:space="preserve">KMFV</t>
  </si>
  <si>
    <t xml:space="preserve">ACCOMACK COUNTY</t>
  </si>
  <si>
    <t xml:space="preserve">MELFA</t>
  </si>
  <si>
    <t xml:space="preserve">PLR</t>
  </si>
  <si>
    <t xml:space="preserve">KPLR</t>
  </si>
  <si>
    <t xml:space="preserve">ST CLAIR COUNTY</t>
  </si>
  <si>
    <t xml:space="preserve">PELL CITY</t>
  </si>
  <si>
    <t xml:space="preserve">SBS</t>
  </si>
  <si>
    <t xml:space="preserve">KSBS</t>
  </si>
  <si>
    <t xml:space="preserve">STEAMBOAT SPRINGS/BOB ADAMS FLD</t>
  </si>
  <si>
    <t xml:space="preserve">STEAMBOAT SPRINGS</t>
  </si>
  <si>
    <t xml:space="preserve">PGD</t>
  </si>
  <si>
    <t xml:space="preserve">KPGD</t>
  </si>
  <si>
    <t xml:space="preserve">PUNTA GORDA</t>
  </si>
  <si>
    <t xml:space="preserve">RSW</t>
  </si>
  <si>
    <t xml:space="preserve">KRSW</t>
  </si>
  <si>
    <t xml:space="preserve">SOUTHWEST FLORIDA INTL</t>
  </si>
  <si>
    <t xml:space="preserve">FORT MYERS</t>
  </si>
  <si>
    <t xml:space="preserve">ISO</t>
  </si>
  <si>
    <t xml:space="preserve">KISO</t>
  </si>
  <si>
    <t xml:space="preserve">KINSTON RGNL JETPORT AT STALLINGS FLD</t>
  </si>
  <si>
    <t xml:space="preserve">KINSTON</t>
  </si>
  <si>
    <t xml:space="preserve">WST</t>
  </si>
  <si>
    <t xml:space="preserve">KWST</t>
  </si>
  <si>
    <t xml:space="preserve">WESTERLY STATE</t>
  </si>
  <si>
    <t xml:space="preserve">WESTERLY</t>
  </si>
  <si>
    <t xml:space="preserve">RI</t>
  </si>
  <si>
    <t xml:space="preserve">DTA</t>
  </si>
  <si>
    <t xml:space="preserve">KDTA</t>
  </si>
  <si>
    <t xml:space="preserve">DELTA MUNI</t>
  </si>
  <si>
    <t xml:space="preserve">DELTA</t>
  </si>
  <si>
    <t xml:space="preserve">LAR</t>
  </si>
  <si>
    <t xml:space="preserve">KLAR</t>
  </si>
  <si>
    <t xml:space="preserve">LARAMIE RGNL</t>
  </si>
  <si>
    <t xml:space="preserve">LARAMIE</t>
  </si>
  <si>
    <t xml:space="preserve">ALX</t>
  </si>
  <si>
    <t xml:space="preserve">KALX</t>
  </si>
  <si>
    <t xml:space="preserve">THOMAS C RUSSELL FLD</t>
  </si>
  <si>
    <t xml:space="preserve">ALEXANDER CITY</t>
  </si>
  <si>
    <t xml:space="preserve">1V6</t>
  </si>
  <si>
    <t xml:space="preserve">FREMONT COUNTY</t>
  </si>
  <si>
    <t xml:space="preserve">CANON CITY</t>
  </si>
  <si>
    <t xml:space="preserve">AKO</t>
  </si>
  <si>
    <t xml:space="preserve">KAKO</t>
  </si>
  <si>
    <t xml:space="preserve">COLORADO PLAINS RGNL</t>
  </si>
  <si>
    <t xml:space="preserve">AKRON</t>
  </si>
  <si>
    <t xml:space="preserve">SDF</t>
  </si>
  <si>
    <t xml:space="preserve">KSDF</t>
  </si>
  <si>
    <t xml:space="preserve">LOUISVILLE MUHAMMAD ALI INTL</t>
  </si>
  <si>
    <t xml:space="preserve">ORH</t>
  </si>
  <si>
    <t xml:space="preserve">KORH</t>
  </si>
  <si>
    <t xml:space="preserve">WORCESTER RGNL</t>
  </si>
  <si>
    <t xml:space="preserve">WORCESTER</t>
  </si>
  <si>
    <t xml:space="preserve">GDK</t>
  </si>
  <si>
    <t xml:space="preserve">KGDK</t>
  </si>
  <si>
    <t xml:space="preserve">GREENE COUNTY/LEWIS A JACKSON RGNL</t>
  </si>
  <si>
    <t xml:space="preserve">GZN</t>
  </si>
  <si>
    <t xml:space="preserve">KGZN</t>
  </si>
  <si>
    <t xml:space="preserve">GREGORY M SIMMONS MEML</t>
  </si>
  <si>
    <t xml:space="preserve">CISCO</t>
  </si>
  <si>
    <t xml:space="preserve">PRC</t>
  </si>
  <si>
    <t xml:space="preserve">KPRC</t>
  </si>
  <si>
    <t xml:space="preserve">PRESCOTT RGNL/ERNEST A LOVE FLD</t>
  </si>
  <si>
    <t xml:space="preserve">PRESCOTT</t>
  </si>
  <si>
    <t xml:space="preserve">C16</t>
  </si>
  <si>
    <t xml:space="preserve">FRASCA FLD</t>
  </si>
  <si>
    <t xml:space="preserve">URBANA</t>
  </si>
  <si>
    <t xml:space="preserve">TIP</t>
  </si>
  <si>
    <t xml:space="preserve">KTIP</t>
  </si>
  <si>
    <t xml:space="preserve">RANTOUL NTL AVN CNTR-FRANK ELLIOTT FLD</t>
  </si>
  <si>
    <t xml:space="preserve">RANTOUL</t>
  </si>
  <si>
    <t xml:space="preserve">GSH</t>
  </si>
  <si>
    <t xml:space="preserve">KGSH</t>
  </si>
  <si>
    <t xml:space="preserve">GOSHEN MUNI</t>
  </si>
  <si>
    <t xml:space="preserve">GOSHEN</t>
  </si>
  <si>
    <t xml:space="preserve">LQK</t>
  </si>
  <si>
    <t xml:space="preserve">KLQK</t>
  </si>
  <si>
    <t xml:space="preserve">PICKENS</t>
  </si>
  <si>
    <t xml:space="preserve">41U</t>
  </si>
  <si>
    <t xml:space="preserve">SANPETE COUNTY RGNL</t>
  </si>
  <si>
    <t xml:space="preserve">MANTI</t>
  </si>
  <si>
    <t xml:space="preserve">MPV</t>
  </si>
  <si>
    <t xml:space="preserve">KMPV</t>
  </si>
  <si>
    <t xml:space="preserve">EDWARD F KNAPP STATE</t>
  </si>
  <si>
    <t xml:space="preserve">BARRE/MONTPELIER</t>
  </si>
  <si>
    <t xml:space="preserve">EMM</t>
  </si>
  <si>
    <t xml:space="preserve">KEMM</t>
  </si>
  <si>
    <t xml:space="preserve">KEMMERER MUNI</t>
  </si>
  <si>
    <t xml:space="preserve">KEMMERER</t>
  </si>
  <si>
    <t xml:space="preserve">BFZ</t>
  </si>
  <si>
    <t xml:space="preserve">KBFZ</t>
  </si>
  <si>
    <t xml:space="preserve">ALBERTVILLE RGNL/THOMAS J BRUMLIK FLD</t>
  </si>
  <si>
    <t xml:space="preserve">ALBERTVILLE</t>
  </si>
  <si>
    <t xml:space="preserve">GZH</t>
  </si>
  <si>
    <t xml:space="preserve">KGZH</t>
  </si>
  <si>
    <t xml:space="preserve">EVERGREEN RGNL/MIDDLETON FLD</t>
  </si>
  <si>
    <t xml:space="preserve">EVERGREEN</t>
  </si>
  <si>
    <t xml:space="preserve">VNC</t>
  </si>
  <si>
    <t xml:space="preserve">KVNC</t>
  </si>
  <si>
    <t xml:space="preserve">VENICE MUNI</t>
  </si>
  <si>
    <t xml:space="preserve">LSF</t>
  </si>
  <si>
    <t xml:space="preserve">KLSF</t>
  </si>
  <si>
    <t xml:space="preserve">LAWSON AAF (FORT BENNING)</t>
  </si>
  <si>
    <t xml:space="preserve">FORT BENNING (COLUMBUS)</t>
  </si>
  <si>
    <t xml:space="preserve">OAJ</t>
  </si>
  <si>
    <t xml:space="preserve">KOAJ</t>
  </si>
  <si>
    <t xml:space="preserve">ALBERT J ELLIS</t>
  </si>
  <si>
    <t xml:space="preserve">JACKSONVILLE</t>
  </si>
  <si>
    <t xml:space="preserve">I69</t>
  </si>
  <si>
    <t xml:space="preserve">CLERMONT COUNTY</t>
  </si>
  <si>
    <t xml:space="preserve">BATAVIA</t>
  </si>
  <si>
    <t xml:space="preserve">ADM</t>
  </si>
  <si>
    <t xml:space="preserve">KADM</t>
  </si>
  <si>
    <t xml:space="preserve">ARDMORE MUNI</t>
  </si>
  <si>
    <t xml:space="preserve">JAS</t>
  </si>
  <si>
    <t xml:space="preserve">KJAS</t>
  </si>
  <si>
    <t xml:space="preserve">JASPER COUNTY/BELL FLD</t>
  </si>
  <si>
    <t xml:space="preserve">SLR</t>
  </si>
  <si>
    <t xml:space="preserve">KSLR</t>
  </si>
  <si>
    <t xml:space="preserve">SULPHUR SPRINGS MUNI</t>
  </si>
  <si>
    <t xml:space="preserve">SULPHUR SPRINGS</t>
  </si>
  <si>
    <t xml:space="preserve">SPS</t>
  </si>
  <si>
    <t xml:space="preserve">KSPS</t>
  </si>
  <si>
    <t xml:space="preserve">SHEPPARD AFB/WICHITA FALLS MUNI</t>
  </si>
  <si>
    <t xml:space="preserve">1L8</t>
  </si>
  <si>
    <t xml:space="preserve">GENERAL DICK STOUT FLD</t>
  </si>
  <si>
    <t xml:space="preserve">HURRICANE</t>
  </si>
  <si>
    <t xml:space="preserve">PUC</t>
  </si>
  <si>
    <t xml:space="preserve">KPUC</t>
  </si>
  <si>
    <t xml:space="preserve">CARBON COUNTY RGNL/BUCK DAVIS FLD</t>
  </si>
  <si>
    <t xml:space="preserve">PRICE</t>
  </si>
  <si>
    <t xml:space="preserve">RIC</t>
  </si>
  <si>
    <t xml:space="preserve">KRIC</t>
  </si>
  <si>
    <t xml:space="preserve">RICHMOND INTL</t>
  </si>
  <si>
    <t xml:space="preserve">BTV</t>
  </si>
  <si>
    <t xml:space="preserve">KBTV</t>
  </si>
  <si>
    <t xml:space="preserve">PATRICK LEAHY BURLINGTON INTL</t>
  </si>
  <si>
    <t xml:space="preserve">TOI</t>
  </si>
  <si>
    <t xml:space="preserve">KTOI</t>
  </si>
  <si>
    <t xml:space="preserve">TROY MUNI AT N KENNETH CAMPBELL FLD</t>
  </si>
  <si>
    <t xml:space="preserve">TROY</t>
  </si>
  <si>
    <t xml:space="preserve">IYK</t>
  </si>
  <si>
    <t xml:space="preserve">KIYK</t>
  </si>
  <si>
    <t xml:space="preserve">INYOKERN</t>
  </si>
  <si>
    <t xml:space="preserve">ASE</t>
  </si>
  <si>
    <t xml:space="preserve">KASE</t>
  </si>
  <si>
    <t xml:space="preserve">ASPEN-PITKIN COUNTY/SARDY FLD</t>
  </si>
  <si>
    <t xml:space="preserve">ASPEN</t>
  </si>
  <si>
    <t xml:space="preserve">FIT</t>
  </si>
  <si>
    <t xml:space="preserve">KFIT</t>
  </si>
  <si>
    <t xml:space="preserve">FITCHBURG MUNI</t>
  </si>
  <si>
    <t xml:space="preserve">FITCHBURG</t>
  </si>
  <si>
    <t xml:space="preserve">RHP</t>
  </si>
  <si>
    <t xml:space="preserve">KRHP</t>
  </si>
  <si>
    <t xml:space="preserve">WESTERN CAROLINA RGNL</t>
  </si>
  <si>
    <t xml:space="preserve">ANDREWS</t>
  </si>
  <si>
    <t xml:space="preserve">0A9</t>
  </si>
  <si>
    <t xml:space="preserve">WILLIAM B GREENE JR RGNL</t>
  </si>
  <si>
    <t xml:space="preserve">ELIZABETHTON</t>
  </si>
  <si>
    <t xml:space="preserve">CDC</t>
  </si>
  <si>
    <t xml:space="preserve">KCDC</t>
  </si>
  <si>
    <t xml:space="preserve">CEDAR CITY RGNL</t>
  </si>
  <si>
    <t xml:space="preserve">CEDAR CITY</t>
  </si>
  <si>
    <t xml:space="preserve">4A6</t>
  </si>
  <si>
    <t xml:space="preserve">SCOTTSBORO MUNI-WORD FLD</t>
  </si>
  <si>
    <t xml:space="preserve">SCOTTSBORO</t>
  </si>
  <si>
    <t xml:space="preserve">HII</t>
  </si>
  <si>
    <t xml:space="preserve">KHII</t>
  </si>
  <si>
    <t xml:space="preserve">LAKE HAVASU CITY</t>
  </si>
  <si>
    <t xml:space="preserve">O22</t>
  </si>
  <si>
    <t xml:space="preserve">3CO2</t>
  </si>
  <si>
    <t xml:space="preserve">MERTENS</t>
  </si>
  <si>
    <t xml:space="preserve">STERLING</t>
  </si>
  <si>
    <t xml:space="preserve">CMI</t>
  </si>
  <si>
    <t xml:space="preserve">KCMI</t>
  </si>
  <si>
    <t xml:space="preserve">UNIVERSITY OF ILLINOIS/WILLARD</t>
  </si>
  <si>
    <t xml:space="preserve">CHAMPAIGN/URBANA</t>
  </si>
  <si>
    <t xml:space="preserve">HNB</t>
  </si>
  <si>
    <t xml:space="preserve">KHNB</t>
  </si>
  <si>
    <t xml:space="preserve">HUNTINGBURG</t>
  </si>
  <si>
    <t xml:space="preserve">UXL</t>
  </si>
  <si>
    <t xml:space="preserve">KUXL</t>
  </si>
  <si>
    <t xml:space="preserve">SOUTHLAND FLD</t>
  </si>
  <si>
    <t xml:space="preserve">SULPHUR</t>
  </si>
  <si>
    <t xml:space="preserve">CRE</t>
  </si>
  <si>
    <t xml:space="preserve">KCRE</t>
  </si>
  <si>
    <t xml:space="preserve">GRAND STRAND</t>
  </si>
  <si>
    <t xml:space="preserve">NORTH MYRTLE BEACH</t>
  </si>
  <si>
    <t xml:space="preserve">CHO</t>
  </si>
  <si>
    <t xml:space="preserve">KCHO</t>
  </si>
  <si>
    <t xml:space="preserve">CHARLOTTESVILLE-ALBEMARLE</t>
  </si>
  <si>
    <t xml:space="preserve">CHARLOTTESVILLE</t>
  </si>
  <si>
    <t xml:space="preserve">SEZ</t>
  </si>
  <si>
    <t xml:space="preserve">KSEZ</t>
  </si>
  <si>
    <t xml:space="preserve">SEDONA</t>
  </si>
  <si>
    <t xml:space="preserve">ANK</t>
  </si>
  <si>
    <t xml:space="preserve">KANK</t>
  </si>
  <si>
    <t xml:space="preserve">SALIDA/HARRIETT ALEXANDER FLD</t>
  </si>
  <si>
    <t xml:space="preserve">SALIDA</t>
  </si>
  <si>
    <t xml:space="preserve">LCQ</t>
  </si>
  <si>
    <t xml:space="preserve">KLCQ</t>
  </si>
  <si>
    <t xml:space="preserve">LAKE CITY GATEWAY</t>
  </si>
  <si>
    <t xml:space="preserve">LAKE CITY</t>
  </si>
  <si>
    <t xml:space="preserve">ACJ</t>
  </si>
  <si>
    <t xml:space="preserve">KACJ</t>
  </si>
  <si>
    <t xml:space="preserve">JIMMY CARTER RGNL</t>
  </si>
  <si>
    <t xml:space="preserve">AMERICUS</t>
  </si>
  <si>
    <t xml:space="preserve">CKF</t>
  </si>
  <si>
    <t xml:space="preserve">KCKF</t>
  </si>
  <si>
    <t xml:space="preserve">CRISP COUNTY-CORDELE</t>
  </si>
  <si>
    <t xml:space="preserve">CORDELE</t>
  </si>
  <si>
    <t xml:space="preserve">FZG</t>
  </si>
  <si>
    <t xml:space="preserve">KFZG</t>
  </si>
  <si>
    <t xml:space="preserve">FITZGERALD MUNI</t>
  </si>
  <si>
    <t xml:space="preserve">FITZGERALD</t>
  </si>
  <si>
    <t xml:space="preserve">MTO</t>
  </si>
  <si>
    <t xml:space="preserve">KMTO</t>
  </si>
  <si>
    <t xml:space="preserve">COLES COUNTY MEML</t>
  </si>
  <si>
    <t xml:space="preserve">MATTOON/CHARLESTON</t>
  </si>
  <si>
    <t xml:space="preserve">BIV</t>
  </si>
  <si>
    <t xml:space="preserve">KBIV</t>
  </si>
  <si>
    <t xml:space="preserve">WEST MICHIGAN RGNL</t>
  </si>
  <si>
    <t xml:space="preserve">HOLLAND</t>
  </si>
  <si>
    <t xml:space="preserve">APT</t>
  </si>
  <si>
    <t xml:space="preserve">KAPT</t>
  </si>
  <si>
    <t xml:space="preserve">MARION COUNTY/BROWN FLD</t>
  </si>
  <si>
    <t xml:space="preserve">100LL,A+,MOGAS</t>
  </si>
  <si>
    <t xml:space="preserve">HDO</t>
  </si>
  <si>
    <t xml:space="preserve">KHDO</t>
  </si>
  <si>
    <t xml:space="preserve">SOUTH TEXAS RGNL AT HONDO</t>
  </si>
  <si>
    <t xml:space="preserve">HONDO</t>
  </si>
  <si>
    <t xml:space="preserve">TA89</t>
  </si>
  <si>
    <t xml:space="preserve">VAUGHAN RANCH</t>
  </si>
  <si>
    <t xml:space="preserve">MULLIN</t>
  </si>
  <si>
    <t xml:space="preserve">74V</t>
  </si>
  <si>
    <t xml:space="preserve">ROOSEVELT MUNI</t>
  </si>
  <si>
    <t xml:space="preserve">ROOSEVELT</t>
  </si>
  <si>
    <t xml:space="preserve">ENV</t>
  </si>
  <si>
    <t xml:space="preserve">KENV</t>
  </si>
  <si>
    <t xml:space="preserve">WENDOVER</t>
  </si>
  <si>
    <t xml:space="preserve">LHM</t>
  </si>
  <si>
    <t xml:space="preserve">KLHM</t>
  </si>
  <si>
    <t xml:space="preserve">LINCOLN RGNL/KARL HARDER FLD</t>
  </si>
  <si>
    <t xml:space="preserve">LINCOLN</t>
  </si>
  <si>
    <t xml:space="preserve">FMY</t>
  </si>
  <si>
    <t xml:space="preserve">KFMY</t>
  </si>
  <si>
    <t xml:space="preserve">PAGE FLD</t>
  </si>
  <si>
    <t xml:space="preserve">GWB</t>
  </si>
  <si>
    <t xml:space="preserve">KGWB</t>
  </si>
  <si>
    <t xml:space="preserve">AUBURN/DEKALB EXEC</t>
  </si>
  <si>
    <t xml:space="preserve">ILM</t>
  </si>
  <si>
    <t xml:space="preserve">KILM</t>
  </si>
  <si>
    <t xml:space="preserve">WILMINGTON INTL</t>
  </si>
  <si>
    <t xml:space="preserve">RYV</t>
  </si>
  <si>
    <t xml:space="preserve">KRYV</t>
  </si>
  <si>
    <t xml:space="preserve">WATERTOWN MUNI</t>
  </si>
  <si>
    <t xml:space="preserve">WATERTOWN</t>
  </si>
  <si>
    <t xml:space="preserve">8A1</t>
  </si>
  <si>
    <t xml:space="preserve">GUNTERSVILLE MUNI/JOE STARNES FLD</t>
  </si>
  <si>
    <t xml:space="preserve">GUNTERSVILLE</t>
  </si>
  <si>
    <t xml:space="preserve">PSP</t>
  </si>
  <si>
    <t xml:space="preserve">KPSP</t>
  </si>
  <si>
    <t xml:space="preserve">PALM SPRINGS INTL</t>
  </si>
  <si>
    <t xml:space="preserve">PALM SPRINGS</t>
  </si>
  <si>
    <t xml:space="preserve">STK</t>
  </si>
  <si>
    <t xml:space="preserve">KSTK</t>
  </si>
  <si>
    <t xml:space="preserve">STERLING MUNI</t>
  </si>
  <si>
    <t xml:space="preserve">AJG</t>
  </si>
  <si>
    <t xml:space="preserve">KAJG</t>
  </si>
  <si>
    <t xml:space="preserve">MOUNT CARMEL MUNI</t>
  </si>
  <si>
    <t xml:space="preserve">MOUNT CARMEL</t>
  </si>
  <si>
    <t xml:space="preserve">BMI</t>
  </si>
  <si>
    <t xml:space="preserve">KBMI</t>
  </si>
  <si>
    <t xml:space="preserve">CENTRAL IL RGNL/BLOOMINGTON-NORMAL</t>
  </si>
  <si>
    <t xml:space="preserve">BLOOMINGTON/NORMAL</t>
  </si>
  <si>
    <t xml:space="preserve">SGH</t>
  </si>
  <si>
    <t xml:space="preserve">KSGH</t>
  </si>
  <si>
    <t xml:space="preserve">SPRINGFIELD/BECKLEY MUNI</t>
  </si>
  <si>
    <t xml:space="preserve">LHV</t>
  </si>
  <si>
    <t xml:space="preserve">KLHV</t>
  </si>
  <si>
    <t xml:space="preserve">WILLIAM T PIPER MEML</t>
  </si>
  <si>
    <t xml:space="preserve">LOCK HAVEN</t>
  </si>
  <si>
    <t xml:space="preserve">JDD</t>
  </si>
  <si>
    <t xml:space="preserve">KJDD</t>
  </si>
  <si>
    <t xml:space="preserve">WOOD COUNTY/COLLINS FLD</t>
  </si>
  <si>
    <t xml:space="preserve">MINEOLA/QUITMAN</t>
  </si>
  <si>
    <t xml:space="preserve">LFK</t>
  </si>
  <si>
    <t xml:space="preserve">KLFK</t>
  </si>
  <si>
    <t xml:space="preserve">ANGELINA COUNTY</t>
  </si>
  <si>
    <t xml:space="preserve">LUFKIN</t>
  </si>
  <si>
    <t xml:space="preserve">MKJ</t>
  </si>
  <si>
    <t xml:space="preserve">KMKJ</t>
  </si>
  <si>
    <t xml:space="preserve">MOUNTAIN EMPIRE</t>
  </si>
  <si>
    <t xml:space="preserve">MARION/WYTHEVILLE</t>
  </si>
  <si>
    <t xml:space="preserve">EFT</t>
  </si>
  <si>
    <t xml:space="preserve">KEFT</t>
  </si>
  <si>
    <t xml:space="preserve">MONROE MUNI</t>
  </si>
  <si>
    <t xml:space="preserve">SCD</t>
  </si>
  <si>
    <t xml:space="preserve">KSCD</t>
  </si>
  <si>
    <t xml:space="preserve">MERKEL FLD SYLACAUGA MUNI</t>
  </si>
  <si>
    <t xml:space="preserve">SYLACAUGA</t>
  </si>
  <si>
    <t xml:space="preserve">FA54</t>
  </si>
  <si>
    <t xml:space="preserve">CORAL CREEK</t>
  </si>
  <si>
    <t xml:space="preserve">PLACIDA</t>
  </si>
  <si>
    <t xml:space="preserve">1986</t>
  </si>
  <si>
    <t xml:space="preserve">HUM</t>
  </si>
  <si>
    <t xml:space="preserve">KHUM</t>
  </si>
  <si>
    <t xml:space="preserve">HOUMA-TERREBONNE</t>
  </si>
  <si>
    <t xml:space="preserve">HOUMA</t>
  </si>
  <si>
    <t xml:space="preserve">BGM</t>
  </si>
  <si>
    <t xml:space="preserve">KBGM</t>
  </si>
  <si>
    <t xml:space="preserve">GREATER BINGHAMTON/EDWIN A LINK FLD</t>
  </si>
  <si>
    <t xml:space="preserve">BINGHAMTON</t>
  </si>
  <si>
    <t xml:space="preserve">SYR</t>
  </si>
  <si>
    <t xml:space="preserve">KSYR</t>
  </si>
  <si>
    <t xml:space="preserve">SYRACUSE HANCOCK INTL</t>
  </si>
  <si>
    <t xml:space="preserve">SYRACUSE</t>
  </si>
  <si>
    <t xml:space="preserve">AND</t>
  </si>
  <si>
    <t xml:space="preserve">KAND</t>
  </si>
  <si>
    <t xml:space="preserve">MYR</t>
  </si>
  <si>
    <t xml:space="preserve">KMYR</t>
  </si>
  <si>
    <t xml:space="preserve">MYRTLE BEACH INTL</t>
  </si>
  <si>
    <t xml:space="preserve">MYRTLE BEACH</t>
  </si>
  <si>
    <t xml:space="preserve">T23</t>
  </si>
  <si>
    <t xml:space="preserve">ALBANY MUNI</t>
  </si>
  <si>
    <t xml:space="preserve">OKZ</t>
  </si>
  <si>
    <t xml:space="preserve">KOKZ</t>
  </si>
  <si>
    <t xml:space="preserve">KAOLIN FLD</t>
  </si>
  <si>
    <t xml:space="preserve">SANDERSVILLE</t>
  </si>
  <si>
    <t xml:space="preserve">HAI</t>
  </si>
  <si>
    <t xml:space="preserve">KHAI</t>
  </si>
  <si>
    <t xml:space="preserve">THREE RIVERS MUNI/DR HAINES</t>
  </si>
  <si>
    <t xml:space="preserve">THREE RIVERS</t>
  </si>
  <si>
    <t xml:space="preserve">PBG</t>
  </si>
  <si>
    <t xml:space="preserve">KPBG</t>
  </si>
  <si>
    <t xml:space="preserve">PLATTSBURGH INTL</t>
  </si>
  <si>
    <t xml:space="preserve">PLATTSBURGH</t>
  </si>
  <si>
    <t xml:space="preserve">CEU</t>
  </si>
  <si>
    <t xml:space="preserve">KCEU</t>
  </si>
  <si>
    <t xml:space="preserve">OCONEE COUNTY RGNL</t>
  </si>
  <si>
    <t xml:space="preserve">CLEMSON</t>
  </si>
  <si>
    <t xml:space="preserve">MMI</t>
  </si>
  <si>
    <t xml:space="preserve">KMMI</t>
  </si>
  <si>
    <t xml:space="preserve">MCMINN COUNTY</t>
  </si>
  <si>
    <t xml:space="preserve">06A</t>
  </si>
  <si>
    <t xml:space="preserve">MOTON FLD MUNI</t>
  </si>
  <si>
    <t xml:space="preserve">TUSKEGEE</t>
  </si>
  <si>
    <t xml:space="preserve">REG</t>
  </si>
  <si>
    <t xml:space="preserve">KREG</t>
  </si>
  <si>
    <t xml:space="preserve">LOUISIANA RGNL</t>
  </si>
  <si>
    <t xml:space="preserve">GONZALES</t>
  </si>
  <si>
    <t xml:space="preserve">CBE</t>
  </si>
  <si>
    <t xml:space="preserve">KCBE</t>
  </si>
  <si>
    <t xml:space="preserve">GREATER CUMBERLAND RGNL</t>
  </si>
  <si>
    <t xml:space="preserve">CUMBERLAND</t>
  </si>
  <si>
    <t xml:space="preserve">RVL</t>
  </si>
  <si>
    <t xml:space="preserve">KRVL</t>
  </si>
  <si>
    <t xml:space="preserve">MIFFLIN COUNTY</t>
  </si>
  <si>
    <t xml:space="preserve">REEDSVILLE</t>
  </si>
  <si>
    <t xml:space="preserve">SGU</t>
  </si>
  <si>
    <t xml:space="preserve">KSGU</t>
  </si>
  <si>
    <t xml:space="preserve">ST GEORGE RGNL</t>
  </si>
  <si>
    <t xml:space="preserve">ST GEORGE</t>
  </si>
  <si>
    <t xml:space="preserve">HXF</t>
  </si>
  <si>
    <t xml:space="preserve">KHXF</t>
  </si>
  <si>
    <t xml:space="preserve">HARTFORD MUNI</t>
  </si>
  <si>
    <t xml:space="preserve">C62</t>
  </si>
  <si>
    <t xml:space="preserve">KENDALLVILLE MUNI</t>
  </si>
  <si>
    <t xml:space="preserve">KENDALLVILLE</t>
  </si>
  <si>
    <t xml:space="preserve">26MA</t>
  </si>
  <si>
    <t xml:space="preserve">PEPPERELL</t>
  </si>
  <si>
    <t xml:space="preserve">1997</t>
  </si>
  <si>
    <t xml:space="preserve">FCI</t>
  </si>
  <si>
    <t xml:space="preserve">KFCI</t>
  </si>
  <si>
    <t xml:space="preserve">RICHMOND EXEC/CHESTERFIELD COUNTY</t>
  </si>
  <si>
    <t xml:space="preserve">RNM</t>
  </si>
  <si>
    <t xml:space="preserve">KRNM</t>
  </si>
  <si>
    <t xml:space="preserve">RAMONA</t>
  </si>
  <si>
    <t xml:space="preserve">LCH</t>
  </si>
  <si>
    <t xml:space="preserve">KLCH</t>
  </si>
  <si>
    <t xml:space="preserve">LAKE CHARLES RGNL</t>
  </si>
  <si>
    <t xml:space="preserve">LAKE CHARLES</t>
  </si>
  <si>
    <t xml:space="preserve">1R7</t>
  </si>
  <si>
    <t xml:space="preserve">BROOKHAVEN-LINCOLN COUNTY</t>
  </si>
  <si>
    <t xml:space="preserve">6S8</t>
  </si>
  <si>
    <t xml:space="preserve">LAUREL MUNI</t>
  </si>
  <si>
    <t xml:space="preserve">AOH</t>
  </si>
  <si>
    <t xml:space="preserve">KAOH</t>
  </si>
  <si>
    <t xml:space="preserve">LIMA ALLEN COUNTY</t>
  </si>
  <si>
    <t xml:space="preserve">LIMA</t>
  </si>
  <si>
    <t xml:space="preserve">I74</t>
  </si>
  <si>
    <t xml:space="preserve">GRIMES FLD</t>
  </si>
  <si>
    <t xml:space="preserve">ETB</t>
  </si>
  <si>
    <t xml:space="preserve">KETB</t>
  </si>
  <si>
    <t xml:space="preserve">WEST BEND MUNI</t>
  </si>
  <si>
    <t xml:space="preserve">WEST BEND</t>
  </si>
  <si>
    <t xml:space="preserve">SOW</t>
  </si>
  <si>
    <t xml:space="preserve">KSOW</t>
  </si>
  <si>
    <t xml:space="preserve">SHOW LOW RGNL</t>
  </si>
  <si>
    <t xml:space="preserve">SHOW LOW</t>
  </si>
  <si>
    <t xml:space="preserve">MYV</t>
  </si>
  <si>
    <t xml:space="preserve">KMYV</t>
  </si>
  <si>
    <t xml:space="preserve">YUBA COUNTY</t>
  </si>
  <si>
    <t xml:space="preserve">MARYSVILLE</t>
  </si>
  <si>
    <t xml:space="preserve">DQH</t>
  </si>
  <si>
    <t xml:space="preserve">KDQH</t>
  </si>
  <si>
    <t xml:space="preserve">DOUGLAS MUNI</t>
  </si>
  <si>
    <t xml:space="preserve">DOUGLAS</t>
  </si>
  <si>
    <t xml:space="preserve">PGV</t>
  </si>
  <si>
    <t xml:space="preserve">KPGV</t>
  </si>
  <si>
    <t xml:space="preserve">PITT-GREENVILLE</t>
  </si>
  <si>
    <t xml:space="preserve">IBM</t>
  </si>
  <si>
    <t xml:space="preserve">KIBM</t>
  </si>
  <si>
    <t xml:space="preserve">KIMBALL MUNI/ROBERT E ARRAJ FLD</t>
  </si>
  <si>
    <t xml:space="preserve">KIMBALL</t>
  </si>
  <si>
    <t xml:space="preserve">NE</t>
  </si>
  <si>
    <t xml:space="preserve">ASH</t>
  </si>
  <si>
    <t xml:space="preserve">KASH</t>
  </si>
  <si>
    <t xml:space="preserve">BOIRE FLD</t>
  </si>
  <si>
    <t xml:space="preserve">NASHUA</t>
  </si>
  <si>
    <t xml:space="preserve">EDJ</t>
  </si>
  <si>
    <t xml:space="preserve">KEDJ</t>
  </si>
  <si>
    <t xml:space="preserve">BELLEFONTAINE RGNL</t>
  </si>
  <si>
    <t xml:space="preserve">BELLEFONTAINE</t>
  </si>
  <si>
    <t xml:space="preserve">ILN</t>
  </si>
  <si>
    <t xml:space="preserve">KILN</t>
  </si>
  <si>
    <t xml:space="preserve">WILMINGTON AIR PARK</t>
  </si>
  <si>
    <t xml:space="preserve">HMZ</t>
  </si>
  <si>
    <t xml:space="preserve">KHMZ</t>
  </si>
  <si>
    <t xml:space="preserve">BEDFORD COUNTY</t>
  </si>
  <si>
    <t xml:space="preserve">AIK</t>
  </si>
  <si>
    <t xml:space="preserve">KAIK</t>
  </si>
  <si>
    <t xml:space="preserve">AIKEN RGNL</t>
  </si>
  <si>
    <t xml:space="preserve">AIKEN</t>
  </si>
  <si>
    <t xml:space="preserve">VJI</t>
  </si>
  <si>
    <t xml:space="preserve">KVJI</t>
  </si>
  <si>
    <t xml:space="preserve">VIRGINIA HIGHLANDS</t>
  </si>
  <si>
    <t xml:space="preserve">ABINGDON</t>
  </si>
  <si>
    <t xml:space="preserve">LPC</t>
  </si>
  <si>
    <t xml:space="preserve">KLPC</t>
  </si>
  <si>
    <t xml:space="preserve">LOMPOC</t>
  </si>
  <si>
    <t xml:space="preserve">PVF</t>
  </si>
  <si>
    <t xml:space="preserve">KPVF</t>
  </si>
  <si>
    <t xml:space="preserve">PLACERVILLE</t>
  </si>
  <si>
    <t xml:space="preserve">PUB</t>
  </si>
  <si>
    <t xml:space="preserve">KPUB</t>
  </si>
  <si>
    <t xml:space="preserve">PUEBLO MEML</t>
  </si>
  <si>
    <t xml:space="preserve">PUEBLO</t>
  </si>
  <si>
    <t xml:space="preserve">HQU</t>
  </si>
  <si>
    <t xml:space="preserve">KHQU</t>
  </si>
  <si>
    <t xml:space="preserve">THOMSON/MCDUFFIE COUNTY</t>
  </si>
  <si>
    <t xml:space="preserve">THOMSON</t>
  </si>
  <si>
    <t xml:space="preserve">3GM</t>
  </si>
  <si>
    <t xml:space="preserve">GRAND HAVEN MEML AIRPARK</t>
  </si>
  <si>
    <t xml:space="preserve">GRAND HAVEN</t>
  </si>
  <si>
    <t xml:space="preserve">AZO</t>
  </si>
  <si>
    <t xml:space="preserve">KAZO</t>
  </si>
  <si>
    <t xml:space="preserve">KALAMAZOO/BATTLE CREEK INTL</t>
  </si>
  <si>
    <t xml:space="preserve">KALAMAZOO</t>
  </si>
  <si>
    <t xml:space="preserve">Z98</t>
  </si>
  <si>
    <t xml:space="preserve">OTTAWA EXEC</t>
  </si>
  <si>
    <t xml:space="preserve">ZEELAND</t>
  </si>
  <si>
    <t xml:space="preserve">SUT</t>
  </si>
  <si>
    <t xml:space="preserve">KSUT</t>
  </si>
  <si>
    <t xml:space="preserve">CAPE FEAR RGNL JETPORT/HOWIE FRANKLIN FLD</t>
  </si>
  <si>
    <t xml:space="preserve">OAK ISLAND</t>
  </si>
  <si>
    <t xml:space="preserve">N03</t>
  </si>
  <si>
    <t xml:space="preserve">CORTLAND COUNTY/CHASE FLD</t>
  </si>
  <si>
    <t xml:space="preserve">CORTLAND</t>
  </si>
  <si>
    <t xml:space="preserve">AOO</t>
  </si>
  <si>
    <t xml:space="preserve">KAOO</t>
  </si>
  <si>
    <t xml:space="preserve">ALTOONA/BLAIR COUNTY</t>
  </si>
  <si>
    <t xml:space="preserve">ALTOONA</t>
  </si>
  <si>
    <t xml:space="preserve">BBD</t>
  </si>
  <si>
    <t xml:space="preserve">KBBD</t>
  </si>
  <si>
    <t xml:space="preserve">CURTIS FLD</t>
  </si>
  <si>
    <t xml:space="preserve">BRADY</t>
  </si>
  <si>
    <t xml:space="preserve">BWD</t>
  </si>
  <si>
    <t xml:space="preserve">KBWD</t>
  </si>
  <si>
    <t xml:space="preserve">BROWNWOOD RGNL</t>
  </si>
  <si>
    <t xml:space="preserve">BROWNWOOD</t>
  </si>
  <si>
    <t xml:space="preserve">BDG</t>
  </si>
  <si>
    <t xml:space="preserve">KBDG</t>
  </si>
  <si>
    <t xml:space="preserve">BLANDING MUNI</t>
  </si>
  <si>
    <t xml:space="preserve">BLANDING</t>
  </si>
  <si>
    <t xml:space="preserve">E95</t>
  </si>
  <si>
    <t xml:space="preserve">BENSON MUNI/PAUL KERCHUM FLD</t>
  </si>
  <si>
    <t xml:space="preserve">BENSON</t>
  </si>
  <si>
    <t xml:space="preserve">AUN</t>
  </si>
  <si>
    <t xml:space="preserve">KAUN</t>
  </si>
  <si>
    <t xml:space="preserve">AUBURN MUNI</t>
  </si>
  <si>
    <t xml:space="preserve">HDN</t>
  </si>
  <si>
    <t xml:space="preserve">KHDN</t>
  </si>
  <si>
    <t xml:space="preserve">YAMPA VALLEY</t>
  </si>
  <si>
    <t xml:space="preserve">HAYDEN</t>
  </si>
  <si>
    <t xml:space="preserve">NIP</t>
  </si>
  <si>
    <t xml:space="preserve">KNIP</t>
  </si>
  <si>
    <t xml:space="preserve">JACKSONVILLE NAS (TOWERS FLD)</t>
  </si>
  <si>
    <t xml:space="preserve">3MY</t>
  </si>
  <si>
    <t xml:space="preserve">MOUNT HAWLEY AUXILIARY</t>
  </si>
  <si>
    <t xml:space="preserve">PEORIA</t>
  </si>
  <si>
    <t xml:space="preserve">FFT</t>
  </si>
  <si>
    <t xml:space="preserve">KFFT</t>
  </si>
  <si>
    <t xml:space="preserve">GTF</t>
  </si>
  <si>
    <t xml:space="preserve">KGTF</t>
  </si>
  <si>
    <t xml:space="preserve">GREAT FALLS INTL</t>
  </si>
  <si>
    <t xml:space="preserve">GREAT FALLS</t>
  </si>
  <si>
    <t xml:space="preserve">1A5</t>
  </si>
  <si>
    <t xml:space="preserve">MACON COUNTY</t>
  </si>
  <si>
    <t xml:space="preserve">FRANKLIN</t>
  </si>
  <si>
    <t xml:space="preserve">JGG</t>
  </si>
  <si>
    <t xml:space="preserve">KJGG</t>
  </si>
  <si>
    <t xml:space="preserve">WALTRIP WILLIAMSBURG EXEC AIRPORT</t>
  </si>
  <si>
    <t xml:space="preserve">WILLIAMSBURG</t>
  </si>
  <si>
    <t xml:space="preserve">MVC</t>
  </si>
  <si>
    <t xml:space="preserve">KMVC</t>
  </si>
  <si>
    <t xml:space="preserve">MONROE COUNTY AEROPLEX</t>
  </si>
  <si>
    <t xml:space="preserve">MONROEVILLE</t>
  </si>
  <si>
    <t xml:space="preserve">CMR</t>
  </si>
  <si>
    <t xml:space="preserve">KCMR</t>
  </si>
  <si>
    <t xml:space="preserve">H A CLARK MEML FLD</t>
  </si>
  <si>
    <t xml:space="preserve">WILLIAMS</t>
  </si>
  <si>
    <t xml:space="preserve">MYF</t>
  </si>
  <si>
    <t xml:space="preserve">KMYF</t>
  </si>
  <si>
    <t xml:space="preserve">MONTGOMERY-GIBBS EXEC</t>
  </si>
  <si>
    <t xml:space="preserve">SAN DIEGO</t>
  </si>
  <si>
    <t xml:space="preserve">FTK</t>
  </si>
  <si>
    <t xml:space="preserve">KFTK</t>
  </si>
  <si>
    <t xml:space="preserve">GODMAN AAF</t>
  </si>
  <si>
    <t xml:space="preserve">FORT KNOX</t>
  </si>
  <si>
    <t xml:space="preserve">IRS</t>
  </si>
  <si>
    <t xml:space="preserve">KIRS</t>
  </si>
  <si>
    <t xml:space="preserve">KIRSCH MUNI</t>
  </si>
  <si>
    <t xml:space="preserve">STURGIS</t>
  </si>
  <si>
    <t xml:space="preserve">LWT</t>
  </si>
  <si>
    <t xml:space="preserve">KLWT</t>
  </si>
  <si>
    <t xml:space="preserve">LEWISTOWN MUNI</t>
  </si>
  <si>
    <t xml:space="preserve">LEWISTOWN</t>
  </si>
  <si>
    <t xml:space="preserve">CON</t>
  </si>
  <si>
    <t xml:space="preserve">KCON</t>
  </si>
  <si>
    <t xml:space="preserve">CONCORD MUNI</t>
  </si>
  <si>
    <t xml:space="preserve">DUC</t>
  </si>
  <si>
    <t xml:space="preserve">KDUC</t>
  </si>
  <si>
    <t xml:space="preserve">HALLIBURTON FLD</t>
  </si>
  <si>
    <t xml:space="preserve">DUNCAN</t>
  </si>
  <si>
    <t xml:space="preserve">TRI</t>
  </si>
  <si>
    <t xml:space="preserve">KTRI</t>
  </si>
  <si>
    <t xml:space="preserve">TRI-CITIES</t>
  </si>
  <si>
    <t xml:space="preserve">BRISTOL/JOHNSON/KINGSPORT</t>
  </si>
  <si>
    <t xml:space="preserve">6TX2</t>
  </si>
  <si>
    <t xml:space="preserve">RANCHO SABINO GRANDE</t>
  </si>
  <si>
    <t xml:space="preserve">UTOPIA</t>
  </si>
  <si>
    <t xml:space="preserve">TYR</t>
  </si>
  <si>
    <t xml:space="preserve">KTYR</t>
  </si>
  <si>
    <t xml:space="preserve">TYLER POUNDS RGNL</t>
  </si>
  <si>
    <t xml:space="preserve">TYLER</t>
  </si>
  <si>
    <t xml:space="preserve">GWS</t>
  </si>
  <si>
    <t xml:space="preserve">KGWS</t>
  </si>
  <si>
    <t xml:space="preserve">KGWS SUMERS AIRPARK</t>
  </si>
  <si>
    <t xml:space="preserve">GLENWOOD SPRINGS</t>
  </si>
  <si>
    <t xml:space="preserve">VQQ</t>
  </si>
  <si>
    <t xml:space="preserve">KVQQ</t>
  </si>
  <si>
    <t xml:space="preserve">CECIL</t>
  </si>
  <si>
    <t xml:space="preserve">MNI</t>
  </si>
  <si>
    <t xml:space="preserve">KMNI</t>
  </si>
  <si>
    <t xml:space="preserve">SANTEE COOPER RGNL</t>
  </si>
  <si>
    <t xml:space="preserve">MANNING</t>
  </si>
  <si>
    <t xml:space="preserve">2A0</t>
  </si>
  <si>
    <t xml:space="preserve">MARK ANTON</t>
  </si>
  <si>
    <t xml:space="preserve">PSN</t>
  </si>
  <si>
    <t xml:space="preserve">KPSN</t>
  </si>
  <si>
    <t xml:space="preserve">PALESTINE MUNI</t>
  </si>
  <si>
    <t xml:space="preserve">PALESTINE</t>
  </si>
  <si>
    <t xml:space="preserve">MVL</t>
  </si>
  <si>
    <t xml:space="preserve">KMVL</t>
  </si>
  <si>
    <t xml:space="preserve">MORRISVILLE-STOWE STATE</t>
  </si>
  <si>
    <t xml:space="preserve">MORRISVILLE</t>
  </si>
  <si>
    <t xml:space="preserve">SAD</t>
  </si>
  <si>
    <t xml:space="preserve">KSAD</t>
  </si>
  <si>
    <t xml:space="preserve">SAFFORD RGNL/1LT DUANE SPALSBURY FLD</t>
  </si>
  <si>
    <t xml:space="preserve">SAFFORD</t>
  </si>
  <si>
    <t xml:space="preserve">MPI</t>
  </si>
  <si>
    <t xml:space="preserve">KMPI</t>
  </si>
  <si>
    <t xml:space="preserve">MARIPOSA-YOSEMITE</t>
  </si>
  <si>
    <t xml:space="preserve">MARIPOSA</t>
  </si>
  <si>
    <t xml:space="preserve">CWF</t>
  </si>
  <si>
    <t xml:space="preserve">KCWF</t>
  </si>
  <si>
    <t xml:space="preserve">CHENNAULT INTL</t>
  </si>
  <si>
    <t xml:space="preserve">MHT</t>
  </si>
  <si>
    <t xml:space="preserve">KMHT</t>
  </si>
  <si>
    <t xml:space="preserve">MANCHESTER BOSTON RGNL</t>
  </si>
  <si>
    <t xml:space="preserve">MANCHESTER</t>
  </si>
  <si>
    <t xml:space="preserve">OGB</t>
  </si>
  <si>
    <t xml:space="preserve">KOGB</t>
  </si>
  <si>
    <t xml:space="preserve">ORANGEBURG MUNI</t>
  </si>
  <si>
    <t xml:space="preserve">ORANGEBURG</t>
  </si>
  <si>
    <t xml:space="preserve">PSK</t>
  </si>
  <si>
    <t xml:space="preserve">KPSK</t>
  </si>
  <si>
    <t xml:space="preserve">NEW RIVER VALLEY</t>
  </si>
  <si>
    <t xml:space="preserve">DUBLIN</t>
  </si>
  <si>
    <t xml:space="preserve">SAN</t>
  </si>
  <si>
    <t xml:space="preserve">KSAN</t>
  </si>
  <si>
    <t xml:space="preserve">SAN DIEGO INTL</t>
  </si>
  <si>
    <t xml:space="preserve">SMX</t>
  </si>
  <si>
    <t xml:space="preserve">KSMX</t>
  </si>
  <si>
    <t xml:space="preserve">SANTA MARIA PUB/CAPT G ALLAN HANCOCK FLD</t>
  </si>
  <si>
    <t xml:space="preserve">SANTA MARIA</t>
  </si>
  <si>
    <t xml:space="preserve">DBN</t>
  </si>
  <si>
    <t xml:space="preserve">KDBN</t>
  </si>
  <si>
    <t xml:space="preserve">W H 'BUD' BARRON</t>
  </si>
  <si>
    <t xml:space="preserve">OLY</t>
  </si>
  <si>
    <t xml:space="preserve">KOLY</t>
  </si>
  <si>
    <t xml:space="preserve">OLNEY-NOBLE</t>
  </si>
  <si>
    <t xml:space="preserve">MNV</t>
  </si>
  <si>
    <t xml:space="preserve">KMNV</t>
  </si>
  <si>
    <t xml:space="preserve">MADISONVILLE</t>
  </si>
  <si>
    <t xml:space="preserve">MAE</t>
  </si>
  <si>
    <t xml:space="preserve">KMAE</t>
  </si>
  <si>
    <t xml:space="preserve">MADERA MUNI</t>
  </si>
  <si>
    <t xml:space="preserve">MADERA</t>
  </si>
  <si>
    <t xml:space="preserve">NZY</t>
  </si>
  <si>
    <t xml:space="preserve">KNZY</t>
  </si>
  <si>
    <t xml:space="preserve">NORTH ISLAND NAS (HALSEY FLD)</t>
  </si>
  <si>
    <t xml:space="preserve">100LL,J5</t>
  </si>
  <si>
    <t xml:space="preserve">UDD</t>
  </si>
  <si>
    <t xml:space="preserve">KUDD</t>
  </si>
  <si>
    <t xml:space="preserve">BERMUDA DUNES</t>
  </si>
  <si>
    <t xml:space="preserve">UKI</t>
  </si>
  <si>
    <t xml:space="preserve">KUKI</t>
  </si>
  <si>
    <t xml:space="preserve">UKIAH MUNI</t>
  </si>
  <si>
    <t xml:space="preserve">UKIAH</t>
  </si>
  <si>
    <t xml:space="preserve">HEG</t>
  </si>
  <si>
    <t xml:space="preserve">KHEG</t>
  </si>
  <si>
    <t xml:space="preserve">HERLONG RECREATIONAL</t>
  </si>
  <si>
    <t xml:space="preserve">KY8</t>
  </si>
  <si>
    <t xml:space="preserve">HANCOCK COUNTY/RON LEWIS FLD</t>
  </si>
  <si>
    <t xml:space="preserve">LEWISPORT</t>
  </si>
  <si>
    <t xml:space="preserve">MKG</t>
  </si>
  <si>
    <t xml:space="preserve">KMKG</t>
  </si>
  <si>
    <t xml:space="preserve">MUSKEGON COUNTY</t>
  </si>
  <si>
    <t xml:space="preserve">MUSKEGON</t>
  </si>
  <si>
    <t xml:space="preserve">UNU</t>
  </si>
  <si>
    <t xml:space="preserve">KUNU</t>
  </si>
  <si>
    <t xml:space="preserve">DODGE COUNTY</t>
  </si>
  <si>
    <t xml:space="preserve">JUNEAU</t>
  </si>
  <si>
    <t xml:space="preserve">FLG</t>
  </si>
  <si>
    <t xml:space="preserve">KFLG</t>
  </si>
  <si>
    <t xml:space="preserve">FLAGSTAFF PULLIAM</t>
  </si>
  <si>
    <t xml:space="preserve">FLAGSTAFF</t>
  </si>
  <si>
    <t xml:space="preserve">SEE</t>
  </si>
  <si>
    <t xml:space="preserve">KSEE</t>
  </si>
  <si>
    <t xml:space="preserve">GILLESPIE FLD</t>
  </si>
  <si>
    <t xml:space="preserve">SAN DIEGO/EL CAJON</t>
  </si>
  <si>
    <t xml:space="preserve">CRG</t>
  </si>
  <si>
    <t xml:space="preserve">KCRG</t>
  </si>
  <si>
    <t xml:space="preserve">JACKSONVILLE EXEC AT CRAIG</t>
  </si>
  <si>
    <t xml:space="preserve">BTR</t>
  </si>
  <si>
    <t xml:space="preserve">KBTR</t>
  </si>
  <si>
    <t xml:space="preserve">BATON ROUGE METRO, RYAN FLD</t>
  </si>
  <si>
    <t xml:space="preserve">BATON ROUGE</t>
  </si>
  <si>
    <t xml:space="preserve">IXA</t>
  </si>
  <si>
    <t xml:space="preserve">KIXA</t>
  </si>
  <si>
    <t xml:space="preserve">HALIFAX/NORTHAMPTON RGNL</t>
  </si>
  <si>
    <t xml:space="preserve">ROANOKE RAPIDS</t>
  </si>
  <si>
    <t xml:space="preserve">GCY</t>
  </si>
  <si>
    <t xml:space="preserve">KGCY</t>
  </si>
  <si>
    <t xml:space="preserve">GREENEVILLE MUNI</t>
  </si>
  <si>
    <t xml:space="preserve">GREENEVILLE</t>
  </si>
  <si>
    <t xml:space="preserve">PRX</t>
  </si>
  <si>
    <t xml:space="preserve">KPRX</t>
  </si>
  <si>
    <t xml:space="preserve">COX FLD</t>
  </si>
  <si>
    <t xml:space="preserve">SHD</t>
  </si>
  <si>
    <t xml:space="preserve">KSHD</t>
  </si>
  <si>
    <t xml:space="preserve">SHENANDOAH VALLEY RGNL</t>
  </si>
  <si>
    <t xml:space="preserve">STAUNTON/WAYNESBORO/HARRISONBURG</t>
  </si>
  <si>
    <t xml:space="preserve">MSN</t>
  </si>
  <si>
    <t xml:space="preserve">KMSN</t>
  </si>
  <si>
    <t xml:space="preserve">DANE COUNTY RGNL/TRUAX FLD</t>
  </si>
  <si>
    <t xml:space="preserve">VBG</t>
  </si>
  <si>
    <t xml:space="preserve">KVBG</t>
  </si>
  <si>
    <t xml:space="preserve">VANDENBERG SPACE FORCE BASE</t>
  </si>
  <si>
    <t xml:space="preserve">PTD</t>
  </si>
  <si>
    <t xml:space="preserve">KPTD</t>
  </si>
  <si>
    <t xml:space="preserve">POTSDAM MUNI/DAMON FLD</t>
  </si>
  <si>
    <t xml:space="preserve">POTSDAM</t>
  </si>
  <si>
    <t xml:space="preserve">N96</t>
  </si>
  <si>
    <t xml:space="preserve">BELLEFONTE</t>
  </si>
  <si>
    <t xml:space="preserve">OQU</t>
  </si>
  <si>
    <t xml:space="preserve">KOQU</t>
  </si>
  <si>
    <t xml:space="preserve">QUONSET STATE</t>
  </si>
  <si>
    <t xml:space="preserve">NORTH KINGSTOWN</t>
  </si>
  <si>
    <t xml:space="preserve">AVC</t>
  </si>
  <si>
    <t xml:space="preserve">KAVC</t>
  </si>
  <si>
    <t xml:space="preserve">MECKLENBURG-BRUNSWICK RGNL</t>
  </si>
  <si>
    <t xml:space="preserve">SOUTH HILL</t>
  </si>
  <si>
    <t xml:space="preserve">PHF</t>
  </si>
  <si>
    <t xml:space="preserve">KPHF</t>
  </si>
  <si>
    <t xml:space="preserve">NEWPORT NEWS/WILLIAMSBURG INTL</t>
  </si>
  <si>
    <t xml:space="preserve">NEWPORT NEWS</t>
  </si>
  <si>
    <t xml:space="preserve">VBW</t>
  </si>
  <si>
    <t xml:space="preserve">KVBW</t>
  </si>
  <si>
    <t xml:space="preserve">BRIDGEWATER AIR PARK</t>
  </si>
  <si>
    <t xml:space="preserve">BRIDGEWATER</t>
  </si>
  <si>
    <t xml:space="preserve">P33</t>
  </si>
  <si>
    <t xml:space="preserve">COCHISE COUNTY</t>
  </si>
  <si>
    <t xml:space="preserve">WILLCOX</t>
  </si>
  <si>
    <t xml:space="preserve">BIL</t>
  </si>
  <si>
    <t xml:space="preserve">KBIL</t>
  </si>
  <si>
    <t xml:space="preserve">BILLINGS LOGAN INTL</t>
  </si>
  <si>
    <t xml:space="preserve">BILLINGS</t>
  </si>
  <si>
    <t xml:space="preserve">ART</t>
  </si>
  <si>
    <t xml:space="preserve">KART</t>
  </si>
  <si>
    <t xml:space="preserve">WATERTOWN INTL</t>
  </si>
  <si>
    <t xml:space="preserve">N38</t>
  </si>
  <si>
    <t xml:space="preserve">GRAND CANYON RGNL</t>
  </si>
  <si>
    <t xml:space="preserve">WELLSBORO</t>
  </si>
  <si>
    <t xml:space="preserve">PIA</t>
  </si>
  <si>
    <t xml:space="preserve">KPIA</t>
  </si>
  <si>
    <t xml:space="preserve">GENERAL DOWNING - PEORIA INTL</t>
  </si>
  <si>
    <t xml:space="preserve">UNV</t>
  </si>
  <si>
    <t xml:space="preserve">KUNV</t>
  </si>
  <si>
    <t xml:space="preserve">STATE COLLEGE RGNL</t>
  </si>
  <si>
    <t xml:space="preserve">STATE COLLEGE</t>
  </si>
  <si>
    <t xml:space="preserve">PVD</t>
  </si>
  <si>
    <t xml:space="preserve">KPVD</t>
  </si>
  <si>
    <t xml:space="preserve">RHODE ISLAND TF GREEN INTL</t>
  </si>
  <si>
    <t xml:space="preserve">PROVIDENCE</t>
  </si>
  <si>
    <t xml:space="preserve">BEA</t>
  </si>
  <si>
    <t xml:space="preserve">KBEA</t>
  </si>
  <si>
    <t xml:space="preserve">BEEVILLE MUNI</t>
  </si>
  <si>
    <t xml:space="preserve">BEEVILLE</t>
  </si>
  <si>
    <t xml:space="preserve">JCT</t>
  </si>
  <si>
    <t xml:space="preserve">KJCT</t>
  </si>
  <si>
    <t xml:space="preserve">KIMBLE COUNTY</t>
  </si>
  <si>
    <t xml:space="preserve">JUNCTION</t>
  </si>
  <si>
    <t xml:space="preserve">TX2</t>
  </si>
  <si>
    <t xml:space="preserve">CHASE FLD INDUSTRIAL</t>
  </si>
  <si>
    <t xml:space="preserve">BCB</t>
  </si>
  <si>
    <t xml:space="preserve">KBCB</t>
  </si>
  <si>
    <t xml:space="preserve">VIRGINIA TECH/MONTGOMERY EXEC</t>
  </si>
  <si>
    <t xml:space="preserve">BLACKSBURG</t>
  </si>
  <si>
    <t xml:space="preserve">2V6</t>
  </si>
  <si>
    <t xml:space="preserve">YUMA MUNI</t>
  </si>
  <si>
    <t xml:space="preserve">YUMA</t>
  </si>
  <si>
    <t xml:space="preserve">100LL,J</t>
  </si>
  <si>
    <t xml:space="preserve">NRB</t>
  </si>
  <si>
    <t xml:space="preserve">KNRB</t>
  </si>
  <si>
    <t xml:space="preserve">MAYPORT NS (ADM DAVID L MCDONALD FLD)</t>
  </si>
  <si>
    <t xml:space="preserve">MAYPORT</t>
  </si>
  <si>
    <t xml:space="preserve">1H2</t>
  </si>
  <si>
    <t xml:space="preserve">EFFINGHAM COUNTY RGNL</t>
  </si>
  <si>
    <t xml:space="preserve">EFFINGHAM</t>
  </si>
  <si>
    <t xml:space="preserve">ANQ</t>
  </si>
  <si>
    <t xml:space="preserve">KANQ</t>
  </si>
  <si>
    <t xml:space="preserve">TRI-STATE STEUBEN COUNTY</t>
  </si>
  <si>
    <t xml:space="preserve">ANGOLA</t>
  </si>
  <si>
    <t xml:space="preserve">LCI</t>
  </si>
  <si>
    <t xml:space="preserve">KLCI</t>
  </si>
  <si>
    <t xml:space="preserve">LACONIA MUNI</t>
  </si>
  <si>
    <t xml:space="preserve">LACONIA</t>
  </si>
  <si>
    <t xml:space="preserve">ELM</t>
  </si>
  <si>
    <t xml:space="preserve">KELM</t>
  </si>
  <si>
    <t xml:space="preserve">ELMIRA/CORNING RGNL</t>
  </si>
  <si>
    <t xml:space="preserve">ELMIRA/CORNING</t>
  </si>
  <si>
    <t xml:space="preserve">SFZ</t>
  </si>
  <si>
    <t xml:space="preserve">KSFZ</t>
  </si>
  <si>
    <t xml:space="preserve">NORTH CENTRAL STATE</t>
  </si>
  <si>
    <t xml:space="preserve">PAWTUCKET</t>
  </si>
  <si>
    <t xml:space="preserve">T30</t>
  </si>
  <si>
    <t xml:space="preserve">MC KINLEY FLD</t>
  </si>
  <si>
    <t xml:space="preserve">PEARSALL</t>
  </si>
  <si>
    <t xml:space="preserve">FOM</t>
  </si>
  <si>
    <t xml:space="preserve">KFOM</t>
  </si>
  <si>
    <t xml:space="preserve">FILLMORE MUNI</t>
  </si>
  <si>
    <t xml:space="preserve">FILLMORE</t>
  </si>
  <si>
    <t xml:space="preserve">PTB</t>
  </si>
  <si>
    <t xml:space="preserve">KPTB</t>
  </si>
  <si>
    <t xml:space="preserve">TRI CITIES EXEC/DINWIDDIE COUNTY</t>
  </si>
  <si>
    <t xml:space="preserve">PETERSBURG</t>
  </si>
  <si>
    <t xml:space="preserve">W99</t>
  </si>
  <si>
    <t xml:space="preserve">GRANT COUNTY</t>
  </si>
  <si>
    <t xml:space="preserve">BHM</t>
  </si>
  <si>
    <t xml:space="preserve">KBHM</t>
  </si>
  <si>
    <t xml:space="preserve">BIRMINGHAM-SHUTTLESWORTH INTL</t>
  </si>
  <si>
    <t xml:space="preserve">BIRMINGHAM</t>
  </si>
  <si>
    <t xml:space="preserve">U12</t>
  </si>
  <si>
    <t xml:space="preserve">STANFORD FLD</t>
  </si>
  <si>
    <t xml:space="preserve">ST ANTHONY</t>
  </si>
  <si>
    <t xml:space="preserve">ID</t>
  </si>
  <si>
    <t xml:space="preserve">BRY</t>
  </si>
  <si>
    <t xml:space="preserve">KBRY</t>
  </si>
  <si>
    <t xml:space="preserve">SAMUELS FLD</t>
  </si>
  <si>
    <t xml:space="preserve">BARDSTOWN</t>
  </si>
  <si>
    <t xml:space="preserve">LA71</t>
  </si>
  <si>
    <t xml:space="preserve">O'BRIEN FLYING SERVICE</t>
  </si>
  <si>
    <t xml:space="preserve">IOWA</t>
  </si>
  <si>
    <t xml:space="preserve">BED</t>
  </si>
  <si>
    <t xml:space="preserve">KBED</t>
  </si>
  <si>
    <t xml:space="preserve">LAURENCE G HANSCOM FLD</t>
  </si>
  <si>
    <t xml:space="preserve">M11</t>
  </si>
  <si>
    <t xml:space="preserve">COPIAH COUNTY</t>
  </si>
  <si>
    <t xml:space="preserve">CRYSTAL SPRINGS</t>
  </si>
  <si>
    <t xml:space="preserve">FZY</t>
  </si>
  <si>
    <t xml:space="preserve">KFZY</t>
  </si>
  <si>
    <t xml:space="preserve">OSWEGO COUNTY</t>
  </si>
  <si>
    <t xml:space="preserve">FULTON</t>
  </si>
  <si>
    <t xml:space="preserve">5G7</t>
  </si>
  <si>
    <t xml:space="preserve">BLUFFTON</t>
  </si>
  <si>
    <t xml:space="preserve">DFI</t>
  </si>
  <si>
    <t xml:space="preserve">KDFI</t>
  </si>
  <si>
    <t xml:space="preserve">DEFIANCE MEML</t>
  </si>
  <si>
    <t xml:space="preserve">DEFIANCE</t>
  </si>
  <si>
    <t xml:space="preserve">UYF</t>
  </si>
  <si>
    <t xml:space="preserve">KUYF</t>
  </si>
  <si>
    <t xml:space="preserve">MADISON COUNTY</t>
  </si>
  <si>
    <t xml:space="preserve">LONDON</t>
  </si>
  <si>
    <t xml:space="preserve">8T6</t>
  </si>
  <si>
    <t xml:space="preserve">LIVE OAK COUNTY</t>
  </si>
  <si>
    <t xml:space="preserve">GEORGE WEST</t>
  </si>
  <si>
    <t xml:space="preserve">C29</t>
  </si>
  <si>
    <t xml:space="preserve">MIDDLETON MUNI/MOREY FLD</t>
  </si>
  <si>
    <t xml:space="preserve">MIDDLETON</t>
  </si>
  <si>
    <t xml:space="preserve">INW</t>
  </si>
  <si>
    <t xml:space="preserve">KINW</t>
  </si>
  <si>
    <t xml:space="preserve">WINSLOW-LINDBERGH RGNL</t>
  </si>
  <si>
    <t xml:space="preserve">WINSLOW</t>
  </si>
  <si>
    <t xml:space="preserve">PTV</t>
  </si>
  <si>
    <t xml:space="preserve">KPTV</t>
  </si>
  <si>
    <t xml:space="preserve">PORTERVILLE MUNI</t>
  </si>
  <si>
    <t xml:space="preserve">PORTERVILLE</t>
  </si>
  <si>
    <t xml:space="preserve">AYS</t>
  </si>
  <si>
    <t xml:space="preserve">KAYS</t>
  </si>
  <si>
    <t xml:space="preserve">WAYCROSS-WARE COUNTY</t>
  </si>
  <si>
    <t xml:space="preserve">WAYCROSS</t>
  </si>
  <si>
    <t xml:space="preserve">I95</t>
  </si>
  <si>
    <t xml:space="preserve">HARDIN COUNTY</t>
  </si>
  <si>
    <t xml:space="preserve">KENTON</t>
  </si>
  <si>
    <t xml:space="preserve">OWX</t>
  </si>
  <si>
    <t xml:space="preserve">KOWX</t>
  </si>
  <si>
    <t xml:space="preserve">PUTNAM COUNTY</t>
  </si>
  <si>
    <t xml:space="preserve">OTTAWA</t>
  </si>
  <si>
    <t xml:space="preserve">UUU</t>
  </si>
  <si>
    <t xml:space="preserve">KUUU</t>
  </si>
  <si>
    <t xml:space="preserve">NEWPORT STATE</t>
  </si>
  <si>
    <t xml:space="preserve">NEWPORT</t>
  </si>
  <si>
    <t xml:space="preserve">RIF</t>
  </si>
  <si>
    <t xml:space="preserve">KRIF</t>
  </si>
  <si>
    <t xml:space="preserve">RICHFIELD MUNI</t>
  </si>
  <si>
    <t xml:space="preserve">RICHFIELD</t>
  </si>
  <si>
    <t xml:space="preserve">27K</t>
  </si>
  <si>
    <t xml:space="preserve">GEORGETOWN-SCOTT COUNTY RGNL</t>
  </si>
  <si>
    <t xml:space="preserve">DRI</t>
  </si>
  <si>
    <t xml:space="preserve">KDRI</t>
  </si>
  <si>
    <t xml:space="preserve">BEAUREGARD RGNL</t>
  </si>
  <si>
    <t xml:space="preserve">DE RIDDER</t>
  </si>
  <si>
    <t xml:space="preserve">ITH</t>
  </si>
  <si>
    <t xml:space="preserve">KITH</t>
  </si>
  <si>
    <t xml:space="preserve">ITHACA TOMPKINS INTL</t>
  </si>
  <si>
    <t xml:space="preserve">ITHACA</t>
  </si>
  <si>
    <t xml:space="preserve">PVJ</t>
  </si>
  <si>
    <t xml:space="preserve">KPVJ</t>
  </si>
  <si>
    <t xml:space="preserve">PAULS VALLEY MUNI</t>
  </si>
  <si>
    <t xml:space="preserve">PAULS VALLEY</t>
  </si>
  <si>
    <t xml:space="preserve">BGF</t>
  </si>
  <si>
    <t xml:space="preserve">KBGF</t>
  </si>
  <si>
    <t xml:space="preserve">WINCHESTER MUNI</t>
  </si>
  <si>
    <t xml:space="preserve">JFZ</t>
  </si>
  <si>
    <t xml:space="preserve">KJFZ</t>
  </si>
  <si>
    <t xml:space="preserve">TAZEWELL COUNTY</t>
  </si>
  <si>
    <t xml:space="preserve">RICHLANDS</t>
  </si>
  <si>
    <t xml:space="preserve">POY</t>
  </si>
  <si>
    <t xml:space="preserve">KPOY</t>
  </si>
  <si>
    <t xml:space="preserve">POWELL MUNI</t>
  </si>
  <si>
    <t xml:space="preserve">POWELL</t>
  </si>
  <si>
    <t xml:space="preserve">TRM</t>
  </si>
  <si>
    <t xml:space="preserve">KTRM</t>
  </si>
  <si>
    <t xml:space="preserve">JACQUELINE COCHRAN RGNL</t>
  </si>
  <si>
    <t xml:space="preserve">MCZ</t>
  </si>
  <si>
    <t xml:space="preserve">KMCZ</t>
  </si>
  <si>
    <t xml:space="preserve">MARTIN COUNTY</t>
  </si>
  <si>
    <t xml:space="preserve">WILLIAMSTON</t>
  </si>
  <si>
    <t xml:space="preserve">VEL</t>
  </si>
  <si>
    <t xml:space="preserve">KVEL</t>
  </si>
  <si>
    <t xml:space="preserve">VERNAL RGNL</t>
  </si>
  <si>
    <t xml:space="preserve">VERNAL</t>
  </si>
  <si>
    <t xml:space="preserve">CAG</t>
  </si>
  <si>
    <t xml:space="preserve">KCAG</t>
  </si>
  <si>
    <t xml:space="preserve">CRAIG-MOFFAT</t>
  </si>
  <si>
    <t xml:space="preserve">CRAIG</t>
  </si>
  <si>
    <t xml:space="preserve">CWI</t>
  </si>
  <si>
    <t xml:space="preserve">KCWI</t>
  </si>
  <si>
    <t xml:space="preserve">CLINTON MUNI</t>
  </si>
  <si>
    <t xml:space="preserve">IA</t>
  </si>
  <si>
    <t xml:space="preserve">EVV</t>
  </si>
  <si>
    <t xml:space="preserve">KEVV</t>
  </si>
  <si>
    <t xml:space="preserve">EVANSVILLE RGNL</t>
  </si>
  <si>
    <t xml:space="preserve">EVANSVILLE</t>
  </si>
  <si>
    <t xml:space="preserve">BTL</t>
  </si>
  <si>
    <t xml:space="preserve">KBTL</t>
  </si>
  <si>
    <t xml:space="preserve">BATTLE CREEK EXEC AT KELLOGG FLD</t>
  </si>
  <si>
    <t xml:space="preserve">BATTLE CREEK</t>
  </si>
  <si>
    <t xml:space="preserve">EWN</t>
  </si>
  <si>
    <t xml:space="preserve">KEWN</t>
  </si>
  <si>
    <t xml:space="preserve">COASTAL CAROLINA RGNL</t>
  </si>
  <si>
    <t xml:space="preserve">NEW BERN</t>
  </si>
  <si>
    <t xml:space="preserve">0G6</t>
  </si>
  <si>
    <t xml:space="preserve">WILLIAMS COUNTY</t>
  </si>
  <si>
    <t xml:space="preserve">I23</t>
  </si>
  <si>
    <t xml:space="preserve">FAYETTE COUNTY</t>
  </si>
  <si>
    <t xml:space="preserve">WASHINGTON COURT HOUSE</t>
  </si>
  <si>
    <t xml:space="preserve">GGE</t>
  </si>
  <si>
    <t xml:space="preserve">KGGE</t>
  </si>
  <si>
    <t xml:space="preserve">GEORGETOWN COUNTY</t>
  </si>
  <si>
    <t xml:space="preserve">C15</t>
  </si>
  <si>
    <t xml:space="preserve">PEKIN MUNI</t>
  </si>
  <si>
    <t xml:space="preserve">PEKIN</t>
  </si>
  <si>
    <t xml:space="preserve">EKX</t>
  </si>
  <si>
    <t xml:space="preserve">KEKX</t>
  </si>
  <si>
    <t xml:space="preserve">ADDINGTON FLD</t>
  </si>
  <si>
    <t xml:space="preserve">MEI</t>
  </si>
  <si>
    <t xml:space="preserve">KMEI</t>
  </si>
  <si>
    <t xml:space="preserve">KEY FLD</t>
  </si>
  <si>
    <t xml:space="preserve">MERIDIAN</t>
  </si>
  <si>
    <t xml:space="preserve">RPX</t>
  </si>
  <si>
    <t xml:space="preserve">KRPX</t>
  </si>
  <si>
    <t xml:space="preserve">ROUNDUP</t>
  </si>
  <si>
    <t xml:space="preserve">OCW</t>
  </si>
  <si>
    <t xml:space="preserve">KOCW</t>
  </si>
  <si>
    <t xml:space="preserve">WASHINGTON-WARREN</t>
  </si>
  <si>
    <t xml:space="preserve">HHW</t>
  </si>
  <si>
    <t xml:space="preserve">KHHW</t>
  </si>
  <si>
    <t xml:space="preserve">STAN STAMPER MUNI</t>
  </si>
  <si>
    <t xml:space="preserve">HUGO</t>
  </si>
  <si>
    <t xml:space="preserve">OCH</t>
  </si>
  <si>
    <t xml:space="preserve">KOCH</t>
  </si>
  <si>
    <t xml:space="preserve">NACOGDOCHES A L MANGHAM JR RGNL</t>
  </si>
  <si>
    <t xml:space="preserve">NACOGDOCHES</t>
  </si>
  <si>
    <t xml:space="preserve">MLF</t>
  </si>
  <si>
    <t xml:space="preserve">KMLF</t>
  </si>
  <si>
    <t xml:space="preserve">MILFORD MUNI/BEN AND JUDY BRISCOE FLD</t>
  </si>
  <si>
    <t xml:space="preserve">MILFORD</t>
  </si>
  <si>
    <t xml:space="preserve">P20</t>
  </si>
  <si>
    <t xml:space="preserve">AVI SUQUILLA</t>
  </si>
  <si>
    <t xml:space="preserve">PARKER</t>
  </si>
  <si>
    <t xml:space="preserve">2J3</t>
  </si>
  <si>
    <t xml:space="preserve">LOUISVILLE MUNI</t>
  </si>
  <si>
    <t xml:space="preserve">AMG</t>
  </si>
  <si>
    <t xml:space="preserve">KAMG</t>
  </si>
  <si>
    <t xml:space="preserve">BACON COUNTY</t>
  </si>
  <si>
    <t xml:space="preserve">ALMA</t>
  </si>
  <si>
    <t xml:space="preserve">EZM</t>
  </si>
  <si>
    <t xml:space="preserve">KEZM</t>
  </si>
  <si>
    <t xml:space="preserve">HEART OF GEORGIA RGNL</t>
  </si>
  <si>
    <t xml:space="preserve">EASTMAN</t>
  </si>
  <si>
    <t xml:space="preserve">LAW</t>
  </si>
  <si>
    <t xml:space="preserve">KLAW</t>
  </si>
  <si>
    <t xml:space="preserve">LAWTON-FORT SILL RGNL</t>
  </si>
  <si>
    <t xml:space="preserve">LAWTON</t>
  </si>
  <si>
    <t xml:space="preserve">U64</t>
  </si>
  <si>
    <t xml:space="preserve">BLF</t>
  </si>
  <si>
    <t xml:space="preserve">KBLF</t>
  </si>
  <si>
    <t xml:space="preserve">MERCER COUNTY</t>
  </si>
  <si>
    <t xml:space="preserve">BLUEFIELD</t>
  </si>
  <si>
    <t xml:space="preserve">COD</t>
  </si>
  <si>
    <t xml:space="preserve">KCOD</t>
  </si>
  <si>
    <t xml:space="preserve">YELLOWSTONE RGNL</t>
  </si>
  <si>
    <t xml:space="preserve">CODY</t>
  </si>
  <si>
    <t xml:space="preserve">100,100LL,A,A+</t>
  </si>
  <si>
    <t xml:space="preserve">GOO</t>
  </si>
  <si>
    <t xml:space="preserve">KGOO</t>
  </si>
  <si>
    <t xml:space="preserve">NEVADA COUNTY</t>
  </si>
  <si>
    <t xml:space="preserve">GRASS VALLEY</t>
  </si>
  <si>
    <t xml:space="preserve">GUC</t>
  </si>
  <si>
    <t xml:space="preserve">KGUC</t>
  </si>
  <si>
    <t xml:space="preserve">GUNNISON-CRESTED BUTTE RGNL</t>
  </si>
  <si>
    <t xml:space="preserve">GUNNISON</t>
  </si>
  <si>
    <t xml:space="preserve">JAX</t>
  </si>
  <si>
    <t xml:space="preserve">KJAX</t>
  </si>
  <si>
    <t xml:space="preserve">JACKSONVILLE INTL</t>
  </si>
  <si>
    <t xml:space="preserve">DNL</t>
  </si>
  <si>
    <t xml:space="preserve">KDNL</t>
  </si>
  <si>
    <t xml:space="preserve">DANIEL FLD</t>
  </si>
  <si>
    <t xml:space="preserve">AUGUSTA</t>
  </si>
  <si>
    <t xml:space="preserve">DEC</t>
  </si>
  <si>
    <t xml:space="preserve">KDEC</t>
  </si>
  <si>
    <t xml:space="preserve">LEX</t>
  </si>
  <si>
    <t xml:space="preserve">KLEX</t>
  </si>
  <si>
    <t xml:space="preserve">BLUE GRASS</t>
  </si>
  <si>
    <t xml:space="preserve">LWM</t>
  </si>
  <si>
    <t xml:space="preserve">KLWM</t>
  </si>
  <si>
    <t xml:space="preserve">LAWRENCE MUNI</t>
  </si>
  <si>
    <t xml:space="preserve">LAWRENCE</t>
  </si>
  <si>
    <t xml:space="preserve">RKP</t>
  </si>
  <si>
    <t xml:space="preserve">KRKP</t>
  </si>
  <si>
    <t xml:space="preserve">ARANSAS COUNTY</t>
  </si>
  <si>
    <t xml:space="preserve">ROCKPORT</t>
  </si>
  <si>
    <t xml:space="preserve">FSO</t>
  </si>
  <si>
    <t xml:space="preserve">KFSO</t>
  </si>
  <si>
    <t xml:space="preserve">FRANKLIN COUNTY STATE</t>
  </si>
  <si>
    <t xml:space="preserve">HIGHGATE</t>
  </si>
  <si>
    <t xml:space="preserve">02A</t>
  </si>
  <si>
    <t xml:space="preserve">CHILTON COUNTY</t>
  </si>
  <si>
    <t xml:space="preserve">CLANTON</t>
  </si>
  <si>
    <t xml:space="preserve">EET</t>
  </si>
  <si>
    <t xml:space="preserve">KEET</t>
  </si>
  <si>
    <t xml:space="preserve">SHELBY COUNTY</t>
  </si>
  <si>
    <t xml:space="preserve">ALABASTER</t>
  </si>
  <si>
    <t xml:space="preserve">FOA</t>
  </si>
  <si>
    <t xml:space="preserve">KFOA</t>
  </si>
  <si>
    <t xml:space="preserve">FLORA MUNI</t>
  </si>
  <si>
    <t xml:space="preserve">FLORA</t>
  </si>
  <si>
    <t xml:space="preserve">9D9</t>
  </si>
  <si>
    <t xml:space="preserve">HASTINGS</t>
  </si>
  <si>
    <t xml:space="preserve">GRR</t>
  </si>
  <si>
    <t xml:space="preserve">KGRR</t>
  </si>
  <si>
    <t xml:space="preserve">GERALD R FORD INTL</t>
  </si>
  <si>
    <t xml:space="preserve">GRAND RAPIDS</t>
  </si>
  <si>
    <t xml:space="preserve">7N1</t>
  </si>
  <si>
    <t xml:space="preserve">CORNING-PAINTED POST</t>
  </si>
  <si>
    <t xml:space="preserve">CORNING</t>
  </si>
  <si>
    <t xml:space="preserve">MRT</t>
  </si>
  <si>
    <t xml:space="preserve">KMRT</t>
  </si>
  <si>
    <t xml:space="preserve">UNION COUNTY</t>
  </si>
  <si>
    <t xml:space="preserve">2G9</t>
  </si>
  <si>
    <t xml:space="preserve">SOMERSET COUNTY</t>
  </si>
  <si>
    <t xml:space="preserve">BNL</t>
  </si>
  <si>
    <t xml:space="preserve">KBNL</t>
  </si>
  <si>
    <t xml:space="preserve">BARNWELL RGNL</t>
  </si>
  <si>
    <t xml:space="preserve">BARNWELL</t>
  </si>
  <si>
    <t xml:space="preserve">SBM</t>
  </si>
  <si>
    <t xml:space="preserve">KSBM</t>
  </si>
  <si>
    <t xml:space="preserve">SHEBOYGAN COUNTY MEML INTL</t>
  </si>
  <si>
    <t xml:space="preserve">SHEBOYGAN</t>
  </si>
  <si>
    <t xml:space="preserve">WI07</t>
  </si>
  <si>
    <t xml:space="preserve">WAUPUN</t>
  </si>
  <si>
    <t xml:space="preserve">CMD</t>
  </si>
  <si>
    <t xml:space="preserve">KCMD</t>
  </si>
  <si>
    <t xml:space="preserve">CULLMAN RGNL/FOLSOM FLD</t>
  </si>
  <si>
    <t xml:space="preserve">CULLMAN</t>
  </si>
  <si>
    <t xml:space="preserve">MDQ</t>
  </si>
  <si>
    <t xml:space="preserve">KMDQ</t>
  </si>
  <si>
    <t xml:space="preserve">HUNTSVILLE EXEC TOM SHARP JR FLD</t>
  </si>
  <si>
    <t xml:space="preserve">SDM</t>
  </si>
  <si>
    <t xml:space="preserve">KSDM</t>
  </si>
  <si>
    <t xml:space="preserve">BROWN FLD MUNI</t>
  </si>
  <si>
    <t xml:space="preserve">RXE</t>
  </si>
  <si>
    <t xml:space="preserve">KRXE</t>
  </si>
  <si>
    <t xml:space="preserve">REXBURG-MADISON COUNTY</t>
  </si>
  <si>
    <t xml:space="preserve">REXBURG</t>
  </si>
  <si>
    <t xml:space="preserve">2H0</t>
  </si>
  <si>
    <t xml:space="preserve">OWD</t>
  </si>
  <si>
    <t xml:space="preserve">KOWD</t>
  </si>
  <si>
    <t xml:space="preserve">NORWOOD MEML</t>
  </si>
  <si>
    <t xml:space="preserve">NORWOOD</t>
  </si>
  <si>
    <t xml:space="preserve">OGS</t>
  </si>
  <si>
    <t xml:space="preserve">KOGS</t>
  </si>
  <si>
    <t xml:space="preserve">OGDENSBURG INTL</t>
  </si>
  <si>
    <t xml:space="preserve">OGDENSBURG</t>
  </si>
  <si>
    <t xml:space="preserve">ABI</t>
  </si>
  <si>
    <t xml:space="preserve">KABI</t>
  </si>
  <si>
    <t xml:space="preserve">ABILENE RGNL</t>
  </si>
  <si>
    <t xml:space="preserve">ABILENE</t>
  </si>
  <si>
    <t xml:space="preserve">MGM</t>
  </si>
  <si>
    <t xml:space="preserve">KMGM</t>
  </si>
  <si>
    <t xml:space="preserve">MONTGOMERY RGNL (DANNELLY FLD)</t>
  </si>
  <si>
    <t xml:space="preserve">OLS</t>
  </si>
  <si>
    <t xml:space="preserve">KOLS</t>
  </si>
  <si>
    <t xml:space="preserve">NOGALES INTL</t>
  </si>
  <si>
    <t xml:space="preserve">NOGALES</t>
  </si>
  <si>
    <t xml:space="preserve">OEB</t>
  </si>
  <si>
    <t xml:space="preserve">KOEB</t>
  </si>
  <si>
    <t xml:space="preserve">BRANCH COUNTY MEML</t>
  </si>
  <si>
    <t xml:space="preserve">COLDWATER</t>
  </si>
  <si>
    <t xml:space="preserve">SNY</t>
  </si>
  <si>
    <t xml:space="preserve">KSNY</t>
  </si>
  <si>
    <t xml:space="preserve">SIDNEY MUNI/LLOYD W CARR FLD</t>
  </si>
  <si>
    <t xml:space="preserve">MSS</t>
  </si>
  <si>
    <t xml:space="preserve">KMSS</t>
  </si>
  <si>
    <t xml:space="preserve">MASSENA INTL-RICHARDS FLD</t>
  </si>
  <si>
    <t xml:space="preserve">MASSENA</t>
  </si>
  <si>
    <t xml:space="preserve">JST</t>
  </si>
  <si>
    <t xml:space="preserve">KJST</t>
  </si>
  <si>
    <t xml:space="preserve">JOHN MURTHA JOHNSTOWN/CAMBRIA COUNTY</t>
  </si>
  <si>
    <t xml:space="preserve">JOHNSTOWN</t>
  </si>
  <si>
    <t xml:space="preserve">SAA</t>
  </si>
  <si>
    <t xml:space="preserve">KSAA</t>
  </si>
  <si>
    <t xml:space="preserve">SHIVELY FLD</t>
  </si>
  <si>
    <t xml:space="preserve">SARATOGA</t>
  </si>
  <si>
    <t xml:space="preserve">AGS</t>
  </si>
  <si>
    <t xml:space="preserve">KAGS</t>
  </si>
  <si>
    <t xml:space="preserve">AUGUSTA RGNL AT BUSH FLD</t>
  </si>
  <si>
    <t xml:space="preserve">DIJ</t>
  </si>
  <si>
    <t xml:space="preserve">KDIJ</t>
  </si>
  <si>
    <t xml:space="preserve">DRIGGS/REED MEML</t>
  </si>
  <si>
    <t xml:space="preserve">DRIGGS</t>
  </si>
  <si>
    <t xml:space="preserve">SMN</t>
  </si>
  <si>
    <t xml:space="preserve">KSMN</t>
  </si>
  <si>
    <t xml:space="preserve">LEMHI COUNTY</t>
  </si>
  <si>
    <t xml:space="preserve">SALMON</t>
  </si>
  <si>
    <t xml:space="preserve">JXI</t>
  </si>
  <si>
    <t xml:space="preserve">KJXI</t>
  </si>
  <si>
    <t xml:space="preserve">FOX STEPHENS FLD/GILMER MUNI</t>
  </si>
  <si>
    <t xml:space="preserve">GILMER</t>
  </si>
  <si>
    <t xml:space="preserve">OSA</t>
  </si>
  <si>
    <t xml:space="preserve">KOSA</t>
  </si>
  <si>
    <t xml:space="preserve">MOUNT PLEASANT RGNL</t>
  </si>
  <si>
    <t xml:space="preserve">MOUNT PLEASANT</t>
  </si>
  <si>
    <t xml:space="preserve">ROA</t>
  </si>
  <si>
    <t xml:space="preserve">KROA</t>
  </si>
  <si>
    <t xml:space="preserve">ROANOKE/BLACKSBURG RGNL (WOODRUM FLD)</t>
  </si>
  <si>
    <t xml:space="preserve">ROANOKE</t>
  </si>
  <si>
    <t xml:space="preserve">FHU</t>
  </si>
  <si>
    <t xml:space="preserve">KFHU</t>
  </si>
  <si>
    <t xml:space="preserve">SIERRA VISTA MUNI-LIBBY AAF</t>
  </si>
  <si>
    <t xml:space="preserve">FORT HUACHUCA SIERRA VISTA</t>
  </si>
  <si>
    <t xml:space="preserve">2013</t>
  </si>
  <si>
    <t xml:space="preserve">OVE</t>
  </si>
  <si>
    <t xml:space="preserve">KOVE</t>
  </si>
  <si>
    <t xml:space="preserve">OROVILLE MUNI</t>
  </si>
  <si>
    <t xml:space="preserve">OROVILLE</t>
  </si>
  <si>
    <t xml:space="preserve">SBP</t>
  </si>
  <si>
    <t xml:space="preserve">KSBP</t>
  </si>
  <si>
    <t xml:space="preserve">SAN LUIS OBISPO COUNTY RGNL</t>
  </si>
  <si>
    <t xml:space="preserve">SAN LUIS OBISPO</t>
  </si>
  <si>
    <t xml:space="preserve">RIL</t>
  </si>
  <si>
    <t xml:space="preserve">KRIL</t>
  </si>
  <si>
    <t xml:space="preserve">RIFLE GARFIELD COUNTY</t>
  </si>
  <si>
    <t xml:space="preserve">RIFLE</t>
  </si>
  <si>
    <t xml:space="preserve">8D4</t>
  </si>
  <si>
    <t xml:space="preserve">PAUL C MILLER/SPARTA</t>
  </si>
  <si>
    <t xml:space="preserve">JSO</t>
  </si>
  <si>
    <t xml:space="preserve">KJSO</t>
  </si>
  <si>
    <t xml:space="preserve">CHEROKEE COUNTY</t>
  </si>
  <si>
    <t xml:space="preserve">EKY</t>
  </si>
  <si>
    <t xml:space="preserve">KEKY</t>
  </si>
  <si>
    <t xml:space="preserve">BESSEMER NTL</t>
  </si>
  <si>
    <t xml:space="preserve">BESSEMER</t>
  </si>
  <si>
    <t xml:space="preserve">HSV</t>
  </si>
  <si>
    <t xml:space="preserve">KHSV</t>
  </si>
  <si>
    <t xml:space="preserve">HUNTSVILLE INTL-CARL T JONES FLD</t>
  </si>
  <si>
    <t xml:space="preserve">LS18</t>
  </si>
  <si>
    <t xml:space="preserve">AG AVIATION</t>
  </si>
  <si>
    <t xml:space="preserve">WELSH</t>
  </si>
  <si>
    <t xml:space="preserve">2G4</t>
  </si>
  <si>
    <t xml:space="preserve">GARRETT COUNTY</t>
  </si>
  <si>
    <t xml:space="preserve">FDY</t>
  </si>
  <si>
    <t xml:space="preserve">KFDY</t>
  </si>
  <si>
    <t xml:space="preserve">FINDLAY</t>
  </si>
  <si>
    <t xml:space="preserve">UVA</t>
  </si>
  <si>
    <t xml:space="preserve">KUVA</t>
  </si>
  <si>
    <t xml:space="preserve">GARNER FLD</t>
  </si>
  <si>
    <t xml:space="preserve">UVALDE</t>
  </si>
  <si>
    <t xml:space="preserve">FVX</t>
  </si>
  <si>
    <t xml:space="preserve">KFVX</t>
  </si>
  <si>
    <t xml:space="preserve">FARMVILLE RGNL</t>
  </si>
  <si>
    <t xml:space="preserve">FARMVILLE</t>
  </si>
  <si>
    <t xml:space="preserve">FLD</t>
  </si>
  <si>
    <t xml:space="preserve">KFLD</t>
  </si>
  <si>
    <t xml:space="preserve">FOND DU LAC COUNTY</t>
  </si>
  <si>
    <t xml:space="preserve">FOND DU LAC</t>
  </si>
  <si>
    <t xml:space="preserve">TLR</t>
  </si>
  <si>
    <t xml:space="preserve">KTLR</t>
  </si>
  <si>
    <t xml:space="preserve">MEFFORD FLD</t>
  </si>
  <si>
    <t xml:space="preserve">TULARE</t>
  </si>
  <si>
    <t xml:space="preserve">FHB</t>
  </si>
  <si>
    <t xml:space="preserve">KFHB</t>
  </si>
  <si>
    <t xml:space="preserve">FERNANDINA BEACH MUNI</t>
  </si>
  <si>
    <t xml:space="preserve">FERNANDINA BEACH</t>
  </si>
  <si>
    <t xml:space="preserve">MQW</t>
  </si>
  <si>
    <t xml:space="preserve">KMQW</t>
  </si>
  <si>
    <t xml:space="preserve">TELFAIR-WHEELER</t>
  </si>
  <si>
    <t xml:space="preserve">MC RAE</t>
  </si>
  <si>
    <t xml:space="preserve">OWB</t>
  </si>
  <si>
    <t xml:space="preserve">KOWB</t>
  </si>
  <si>
    <t xml:space="preserve">OWENSBORO/DAVIESS COUNTY RGNL</t>
  </si>
  <si>
    <t xml:space="preserve">OWENSBORO</t>
  </si>
  <si>
    <t xml:space="preserve">7W5</t>
  </si>
  <si>
    <t xml:space="preserve">HENRY COUNTY</t>
  </si>
  <si>
    <t xml:space="preserve">NAPOLEON</t>
  </si>
  <si>
    <t xml:space="preserve">ADH</t>
  </si>
  <si>
    <t xml:space="preserve">KADH</t>
  </si>
  <si>
    <t xml:space="preserve">ADA RGNL</t>
  </si>
  <si>
    <t xml:space="preserve">ADA</t>
  </si>
  <si>
    <t xml:space="preserve">TYS</t>
  </si>
  <si>
    <t xml:space="preserve">KTYS</t>
  </si>
  <si>
    <t xml:space="preserve">MC GHEE TYSON</t>
  </si>
  <si>
    <t xml:space="preserve">KNOXVILLE</t>
  </si>
  <si>
    <t xml:space="preserve">ORF</t>
  </si>
  <si>
    <t xml:space="preserve">KORF</t>
  </si>
  <si>
    <t xml:space="preserve">NORFOLK INTL</t>
  </si>
  <si>
    <t xml:space="preserve">NORFOLK</t>
  </si>
  <si>
    <t xml:space="preserve">AFO</t>
  </si>
  <si>
    <t xml:space="preserve">KAFO</t>
  </si>
  <si>
    <t xml:space="preserve">AFTON LINCOLN COUNTY/GENERAL BOYD L EDDINS FLD</t>
  </si>
  <si>
    <t xml:space="preserve">AFTON</t>
  </si>
  <si>
    <t xml:space="preserve">FCH</t>
  </si>
  <si>
    <t xml:space="preserve">KFCH</t>
  </si>
  <si>
    <t xml:space="preserve">FRESNO CHANDLER EXEC</t>
  </si>
  <si>
    <t xml:space="preserve">FRESNO</t>
  </si>
  <si>
    <t xml:space="preserve">AZE</t>
  </si>
  <si>
    <t xml:space="preserve">KAZE</t>
  </si>
  <si>
    <t xml:space="preserve">HAZLEHURST</t>
  </si>
  <si>
    <t xml:space="preserve">MLI</t>
  </si>
  <si>
    <t xml:space="preserve">KMLI</t>
  </si>
  <si>
    <t xml:space="preserve">QUAD CITIES INTL</t>
  </si>
  <si>
    <t xml:space="preserve">MOLINE</t>
  </si>
  <si>
    <t xml:space="preserve">PTN</t>
  </si>
  <si>
    <t xml:space="preserve">KPTN</t>
  </si>
  <si>
    <t xml:space="preserve">HARRY P WILLIAMS MEML</t>
  </si>
  <si>
    <t xml:space="preserve">PATTERSON</t>
  </si>
  <si>
    <t xml:space="preserve">JAN</t>
  </si>
  <si>
    <t xml:space="preserve">KJAN</t>
  </si>
  <si>
    <t xml:space="preserve">JACKSON-MEDGAR WILEY EVERS INTL</t>
  </si>
  <si>
    <t xml:space="preserve">ASJ</t>
  </si>
  <si>
    <t xml:space="preserve">KASJ</t>
  </si>
  <si>
    <t xml:space="preserve">TRI-COUNTY AT HENRY JOYNER FLD</t>
  </si>
  <si>
    <t xml:space="preserve">AHOSKIE</t>
  </si>
  <si>
    <t xml:space="preserve">NKT</t>
  </si>
  <si>
    <t xml:space="preserve">KNKT</t>
  </si>
  <si>
    <t xml:space="preserve">CHERRY POINT MCAS (CUNNINGHAM FLD)</t>
  </si>
  <si>
    <t xml:space="preserve">CHERRY POINT</t>
  </si>
  <si>
    <t xml:space="preserve">0G7</t>
  </si>
  <si>
    <t xml:space="preserve">FINGER LAKES RGNL</t>
  </si>
  <si>
    <t xml:space="preserve">SENECA FALLS</t>
  </si>
  <si>
    <t xml:space="preserve">BKT</t>
  </si>
  <si>
    <t xml:space="preserve">KBKT</t>
  </si>
  <si>
    <t xml:space="preserve">ALLAN C PERKINSON/BLACKSTONE AAF</t>
  </si>
  <si>
    <t xml:space="preserve">BLACKSTONE</t>
  </si>
  <si>
    <t xml:space="preserve">6I2</t>
  </si>
  <si>
    <t xml:space="preserve">LEBANON SPRINGFIELD/GEORGE HOERTER FLD</t>
  </si>
  <si>
    <t xml:space="preserve">LA32</t>
  </si>
  <si>
    <t xml:space="preserve">LAKE AIR SERVICE</t>
  </si>
  <si>
    <t xml:space="preserve">LAKE ARTHUR</t>
  </si>
  <si>
    <t xml:space="preserve">BOS</t>
  </si>
  <si>
    <t xml:space="preserve">KBOS</t>
  </si>
  <si>
    <t xml:space="preserve">GENERAL EDWARD LAWRENCE LOGAN INTL</t>
  </si>
  <si>
    <t xml:space="preserve">BOSTON</t>
  </si>
  <si>
    <t xml:space="preserve">FFX</t>
  </si>
  <si>
    <t xml:space="preserve">KFFX</t>
  </si>
  <si>
    <t xml:space="preserve">FREMONT MUNI</t>
  </si>
  <si>
    <t xml:space="preserve">FREMONT</t>
  </si>
  <si>
    <t xml:space="preserve">29TX</t>
  </si>
  <si>
    <t xml:space="preserve">LOCKETT</t>
  </si>
  <si>
    <t xml:space="preserve">VERNON</t>
  </si>
  <si>
    <t xml:space="preserve">LYH</t>
  </si>
  <si>
    <t xml:space="preserve">KLYH</t>
  </si>
  <si>
    <t xml:space="preserve">LYNCHBURG RGNL/PRESTON GLENN FLD</t>
  </si>
  <si>
    <t xml:space="preserve">LYNCHBURG</t>
  </si>
  <si>
    <t xml:space="preserve">JTC</t>
  </si>
  <si>
    <t xml:space="preserve">KJTC</t>
  </si>
  <si>
    <t xml:space="preserve">SPRINGERVILLE MUNI</t>
  </si>
  <si>
    <t xml:space="preserve">SPRINGERVILLE</t>
  </si>
  <si>
    <t xml:space="preserve">FGX</t>
  </si>
  <si>
    <t xml:space="preserve">KFGX</t>
  </si>
  <si>
    <t xml:space="preserve">FLEMING-MASON</t>
  </si>
  <si>
    <t xml:space="preserve">FLEMINGSBURG</t>
  </si>
  <si>
    <t xml:space="preserve">L39</t>
  </si>
  <si>
    <t xml:space="preserve">LEESVILLE</t>
  </si>
  <si>
    <t xml:space="preserve">HRF</t>
  </si>
  <si>
    <t xml:space="preserve">KHRF</t>
  </si>
  <si>
    <t xml:space="preserve">RAVALLI COUNTY</t>
  </si>
  <si>
    <t xml:space="preserve">TZR</t>
  </si>
  <si>
    <t xml:space="preserve">KTZR</t>
  </si>
  <si>
    <t xml:space="preserve">BOLTON FLD</t>
  </si>
  <si>
    <t xml:space="preserve">FYM</t>
  </si>
  <si>
    <t xml:space="preserve">KFYM</t>
  </si>
  <si>
    <t xml:space="preserve">FAYETTEVILLE MUNI</t>
  </si>
  <si>
    <t xml:space="preserve">EMV</t>
  </si>
  <si>
    <t xml:space="preserve">KEMV</t>
  </si>
  <si>
    <t xml:space="preserve">EMPORIA-GREENSVILLE RGNL</t>
  </si>
  <si>
    <t xml:space="preserve">EMPORIA</t>
  </si>
  <si>
    <t xml:space="preserve">EEO</t>
  </si>
  <si>
    <t xml:space="preserve">KEEO</t>
  </si>
  <si>
    <t xml:space="preserve">MEEKER COULTER FLD</t>
  </si>
  <si>
    <t xml:space="preserve">MEEKER</t>
  </si>
  <si>
    <t xml:space="preserve">BHC</t>
  </si>
  <si>
    <t xml:space="preserve">KBHC</t>
  </si>
  <si>
    <t xml:space="preserve">BAXLEY MUNI</t>
  </si>
  <si>
    <t xml:space="preserve">BAXLEY</t>
  </si>
  <si>
    <t xml:space="preserve">DVN</t>
  </si>
  <si>
    <t xml:space="preserve">KDVN</t>
  </si>
  <si>
    <t xml:space="preserve">DAVENPORT MUNI</t>
  </si>
  <si>
    <t xml:space="preserve">DAVENPORT</t>
  </si>
  <si>
    <t xml:space="preserve">FWC</t>
  </si>
  <si>
    <t xml:space="preserve">KFWC</t>
  </si>
  <si>
    <t xml:space="preserve">FAIRFIELD MUNI</t>
  </si>
  <si>
    <t xml:space="preserve">BVY</t>
  </si>
  <si>
    <t xml:space="preserve">KBVY</t>
  </si>
  <si>
    <t xml:space="preserve">BEVERLY RGNL</t>
  </si>
  <si>
    <t xml:space="preserve">BEVERLY</t>
  </si>
  <si>
    <t xml:space="preserve">MKS</t>
  </si>
  <si>
    <t xml:space="preserve">KMKS</t>
  </si>
  <si>
    <t xml:space="preserve">BERKELEY COUNTY</t>
  </si>
  <si>
    <t xml:space="preserve">MONCKS CORNER</t>
  </si>
  <si>
    <t xml:space="preserve">F05</t>
  </si>
  <si>
    <t xml:space="preserve">WILBARGER COUNTY</t>
  </si>
  <si>
    <t xml:space="preserve">1A9</t>
  </si>
  <si>
    <t xml:space="preserve">PRATTVILLE/GROUBY FLD</t>
  </si>
  <si>
    <t xml:space="preserve">PRATTVILLE</t>
  </si>
  <si>
    <t xml:space="preserve">FAT</t>
  </si>
  <si>
    <t xml:space="preserve">KFAT</t>
  </si>
  <si>
    <t xml:space="preserve">FRESNO YOSEMITE INTL</t>
  </si>
  <si>
    <t xml:space="preserve">100,A,A++</t>
  </si>
  <si>
    <t xml:space="preserve">SBO</t>
  </si>
  <si>
    <t xml:space="preserve">KSBO</t>
  </si>
  <si>
    <t xml:space="preserve">EAST GEORGIA RGNL</t>
  </si>
  <si>
    <t xml:space="preserve">SWAINSBORO</t>
  </si>
  <si>
    <t xml:space="preserve">3R7</t>
  </si>
  <si>
    <t xml:space="preserve">JENNINGS</t>
  </si>
  <si>
    <t xml:space="preserve">RKW</t>
  </si>
  <si>
    <t xml:space="preserve">KRKW</t>
  </si>
  <si>
    <t xml:space="preserve">ROCKWOOD MUNI</t>
  </si>
  <si>
    <t xml:space="preserve">ROCKWOOD</t>
  </si>
  <si>
    <t xml:space="preserve">THA</t>
  </si>
  <si>
    <t xml:space="preserve">KTHA</t>
  </si>
  <si>
    <t xml:space="preserve">TULLAHOMA RGNL/WM NORTHERN FLD</t>
  </si>
  <si>
    <t xml:space="preserve">TULLAHOMA</t>
  </si>
  <si>
    <t xml:space="preserve">DYS</t>
  </si>
  <si>
    <t xml:space="preserve">KDYS</t>
  </si>
  <si>
    <t xml:space="preserve">DYESS AFB</t>
  </si>
  <si>
    <t xml:space="preserve">MRJ</t>
  </si>
  <si>
    <t xml:space="preserve">KMRJ</t>
  </si>
  <si>
    <t xml:space="preserve">IOWA COUNTY</t>
  </si>
  <si>
    <t xml:space="preserve">MINERAL POINT</t>
  </si>
  <si>
    <t xml:space="preserve">CUL</t>
  </si>
  <si>
    <t xml:space="preserve">KCUL</t>
  </si>
  <si>
    <t xml:space="preserve">CARMI MUNI</t>
  </si>
  <si>
    <t xml:space="preserve">CARMI</t>
  </si>
  <si>
    <t xml:space="preserve">33KY</t>
  </si>
  <si>
    <t xml:space="preserve">BIGGER (STOL)</t>
  </si>
  <si>
    <t xml:space="preserve">UTICA</t>
  </si>
  <si>
    <t xml:space="preserve">EWB</t>
  </si>
  <si>
    <t xml:space="preserve">KEWB</t>
  </si>
  <si>
    <t xml:space="preserve">NEW BEDFORD RGNL</t>
  </si>
  <si>
    <t xml:space="preserve">NEW BEDFORD</t>
  </si>
  <si>
    <t xml:space="preserve">TNX</t>
  </si>
  <si>
    <t xml:space="preserve">KTNX</t>
  </si>
  <si>
    <t xml:space="preserve">TONOPAH TEST RANGE</t>
  </si>
  <si>
    <t xml:space="preserve">TONOPAH</t>
  </si>
  <si>
    <t xml:space="preserve">1983</t>
  </si>
  <si>
    <t xml:space="preserve">T69</t>
  </si>
  <si>
    <t xml:space="preserve">SINTON</t>
  </si>
  <si>
    <t xml:space="preserve">PIH</t>
  </si>
  <si>
    <t xml:space="preserve">KPIH</t>
  </si>
  <si>
    <t xml:space="preserve">POCATELLO RGNL</t>
  </si>
  <si>
    <t xml:space="preserve">POCATELLO</t>
  </si>
  <si>
    <t xml:space="preserve">HKS</t>
  </si>
  <si>
    <t xml:space="preserve">KHKS</t>
  </si>
  <si>
    <t xml:space="preserve">HAWKINS FLD</t>
  </si>
  <si>
    <t xml:space="preserve">CII</t>
  </si>
  <si>
    <t xml:space="preserve">KCII</t>
  </si>
  <si>
    <t xml:space="preserve">CHOTEAU</t>
  </si>
  <si>
    <t xml:space="preserve">DLZ</t>
  </si>
  <si>
    <t xml:space="preserve">KDLZ</t>
  </si>
  <si>
    <t xml:space="preserve">DELAWARE MUNI/JIM MOORE FLD</t>
  </si>
  <si>
    <t xml:space="preserve">DELAWARE</t>
  </si>
  <si>
    <t xml:space="preserve">OSU</t>
  </si>
  <si>
    <t xml:space="preserve">KOSU</t>
  </si>
  <si>
    <t xml:space="preserve">OHIO STATE UNIVERSITY</t>
  </si>
  <si>
    <t xml:space="preserve">LNP</t>
  </si>
  <si>
    <t xml:space="preserve">KLNP</t>
  </si>
  <si>
    <t xml:space="preserve">LONESOME PINE</t>
  </si>
  <si>
    <t xml:space="preserve">WISE</t>
  </si>
  <si>
    <t xml:space="preserve">PVG</t>
  </si>
  <si>
    <t xml:space="preserve">KPVG</t>
  </si>
  <si>
    <t xml:space="preserve">HAMPTON ROADS EXEC</t>
  </si>
  <si>
    <t xml:space="preserve">DCU</t>
  </si>
  <si>
    <t xml:space="preserve">KDCU</t>
  </si>
  <si>
    <t xml:space="preserve">PRYOR FLD RGNL</t>
  </si>
  <si>
    <t xml:space="preserve">GBG</t>
  </si>
  <si>
    <t xml:space="preserve">KGBG</t>
  </si>
  <si>
    <t xml:space="preserve">HARREL W TIMMONS GALESBURG RGNL</t>
  </si>
  <si>
    <t xml:space="preserve">GALESBURG</t>
  </si>
  <si>
    <t xml:space="preserve">NMM</t>
  </si>
  <si>
    <t xml:space="preserve">KNMM</t>
  </si>
  <si>
    <t xml:space="preserve">MERIDIAN NAS (MC CAIN FLD)</t>
  </si>
  <si>
    <t xml:space="preserve">100LL,A++,J8</t>
  </si>
  <si>
    <t xml:space="preserve">EFK</t>
  </si>
  <si>
    <t xml:space="preserve">KEFK</t>
  </si>
  <si>
    <t xml:space="preserve">NORTHEAST KINGDOM INTL</t>
  </si>
  <si>
    <t xml:space="preserve">PVB</t>
  </si>
  <si>
    <t xml:space="preserve">KPVB</t>
  </si>
  <si>
    <t xml:space="preserve">PLATTEVILLE MUNI</t>
  </si>
  <si>
    <t xml:space="preserve">PLATTEVILLE</t>
  </si>
  <si>
    <t xml:space="preserve">JAC</t>
  </si>
  <si>
    <t xml:space="preserve">KJAC</t>
  </si>
  <si>
    <t xml:space="preserve">JACKSON HOLE</t>
  </si>
  <si>
    <t xml:space="preserve">EHR</t>
  </si>
  <si>
    <t xml:space="preserve">KEHR</t>
  </si>
  <si>
    <t xml:space="preserve">HENDERSON CITY-COUNTY</t>
  </si>
  <si>
    <t xml:space="preserve">HENDERSON</t>
  </si>
  <si>
    <t xml:space="preserve">PSM</t>
  </si>
  <si>
    <t xml:space="preserve">KPSM</t>
  </si>
  <si>
    <t xml:space="preserve">PORTSMOUTH INTL AT PEASE</t>
  </si>
  <si>
    <t xml:space="preserve">PORTSMOUTH</t>
  </si>
  <si>
    <t xml:space="preserve">100LL,A,J8</t>
  </si>
  <si>
    <t xml:space="preserve">GKT</t>
  </si>
  <si>
    <t xml:space="preserve">KGKT</t>
  </si>
  <si>
    <t xml:space="preserve">GATLINBURG-PIGEON FORGE</t>
  </si>
  <si>
    <t xml:space="preserve">SEVIERVILLE</t>
  </si>
  <si>
    <t xml:space="preserve">MOR</t>
  </si>
  <si>
    <t xml:space="preserve">KMOR</t>
  </si>
  <si>
    <t xml:space="preserve">MOORE-MURRELL</t>
  </si>
  <si>
    <t xml:space="preserve">RNC</t>
  </si>
  <si>
    <t xml:space="preserve">KRNC</t>
  </si>
  <si>
    <t xml:space="preserve">WARREN COUNTY MEML</t>
  </si>
  <si>
    <t xml:space="preserve">MC MINNVILLE</t>
  </si>
  <si>
    <t xml:space="preserve">COT</t>
  </si>
  <si>
    <t xml:space="preserve">KCOT</t>
  </si>
  <si>
    <t xml:space="preserve">COTULLA-LA SALLE COUNTY</t>
  </si>
  <si>
    <t xml:space="preserve">COTULLA</t>
  </si>
  <si>
    <t xml:space="preserve">TFP</t>
  </si>
  <si>
    <t xml:space="preserve">KTFP</t>
  </si>
  <si>
    <t xml:space="preserve">INGLESIDE RGNL</t>
  </si>
  <si>
    <t xml:space="preserve">INGLESIDE</t>
  </si>
  <si>
    <t xml:space="preserve">BYI</t>
  </si>
  <si>
    <t xml:space="preserve">KBYI</t>
  </si>
  <si>
    <t xml:space="preserve">BURLEY MUNI</t>
  </si>
  <si>
    <t xml:space="preserve">BURLEY</t>
  </si>
  <si>
    <t xml:space="preserve">JVW</t>
  </si>
  <si>
    <t xml:space="preserve">KJVW</t>
  </si>
  <si>
    <t xml:space="preserve">JOHN BELL WILLIAMS</t>
  </si>
  <si>
    <t xml:space="preserve">RAYMOND</t>
  </si>
  <si>
    <t xml:space="preserve">MBO</t>
  </si>
  <si>
    <t xml:space="preserve">KMBO</t>
  </si>
  <si>
    <t xml:space="preserve">BRUCE CAMPBELL FLD</t>
  </si>
  <si>
    <t xml:space="preserve">PMZ</t>
  </si>
  <si>
    <t xml:space="preserve">KPMZ</t>
  </si>
  <si>
    <t xml:space="preserve">USE</t>
  </si>
  <si>
    <t xml:space="preserve">KUSE</t>
  </si>
  <si>
    <t xml:space="preserve">WAUSEON</t>
  </si>
  <si>
    <t xml:space="preserve">DYB</t>
  </si>
  <si>
    <t xml:space="preserve">KDYB</t>
  </si>
  <si>
    <t xml:space="preserve">SUMMERVILLE</t>
  </si>
  <si>
    <t xml:space="preserve">CSV</t>
  </si>
  <si>
    <t xml:space="preserve">KCSV</t>
  </si>
  <si>
    <t xml:space="preserve">CROSSVILLE MEML-WHITSON FLD</t>
  </si>
  <si>
    <t xml:space="preserve">CROSSVILLE</t>
  </si>
  <si>
    <t xml:space="preserve">SEM</t>
  </si>
  <si>
    <t xml:space="preserve">KSEM</t>
  </si>
  <si>
    <t xml:space="preserve">CRAIG FLD</t>
  </si>
  <si>
    <t xml:space="preserve">SELMA</t>
  </si>
  <si>
    <t xml:space="preserve">VIS</t>
  </si>
  <si>
    <t xml:space="preserve">KVIS</t>
  </si>
  <si>
    <t xml:space="preserve">VISALIA MUNI</t>
  </si>
  <si>
    <t xml:space="preserve">VISALIA</t>
  </si>
  <si>
    <t xml:space="preserve">4V1</t>
  </si>
  <si>
    <t xml:space="preserve">SPANISH PEAKS AIRFIELD</t>
  </si>
  <si>
    <t xml:space="preserve">WALSENBURG</t>
  </si>
  <si>
    <t xml:space="preserve">BXG</t>
  </si>
  <si>
    <t xml:space="preserve">KBXG</t>
  </si>
  <si>
    <t xml:space="preserve">BURKE COUNTY</t>
  </si>
  <si>
    <t xml:space="preserve">AQX</t>
  </si>
  <si>
    <t xml:space="preserve">KAQX</t>
  </si>
  <si>
    <t xml:space="preserve">ALLENDALE COUNTY</t>
  </si>
  <si>
    <t xml:space="preserve">ALLENDALE</t>
  </si>
  <si>
    <t xml:space="preserve">SJN</t>
  </si>
  <si>
    <t xml:space="preserve">KSJN</t>
  </si>
  <si>
    <t xml:space="preserve">ST JOHNS INDUSTRIAL AIR PARK</t>
  </si>
  <si>
    <t xml:space="preserve">ST JOHNS</t>
  </si>
  <si>
    <t xml:space="preserve">TVL</t>
  </si>
  <si>
    <t xml:space="preserve">KTVL</t>
  </si>
  <si>
    <t xml:space="preserve">LAKE TAHOE</t>
  </si>
  <si>
    <t xml:space="preserve">SOUTH LAKE TAHOE</t>
  </si>
  <si>
    <t xml:space="preserve">LHX</t>
  </si>
  <si>
    <t xml:space="preserve">KLHX</t>
  </si>
  <si>
    <t xml:space="preserve">LA JUNTA MUNI</t>
  </si>
  <si>
    <t xml:space="preserve">LA JUNTA</t>
  </si>
  <si>
    <t xml:space="preserve">LWL</t>
  </si>
  <si>
    <t xml:space="preserve">KLWL</t>
  </si>
  <si>
    <t xml:space="preserve">WELLS MUNI/HARRIET FLD</t>
  </si>
  <si>
    <t xml:space="preserve">WELLS</t>
  </si>
  <si>
    <t xml:space="preserve">RZT</t>
  </si>
  <si>
    <t xml:space="preserve">KRZT</t>
  </si>
  <si>
    <t xml:space="preserve">ROSS COUNTY</t>
  </si>
  <si>
    <t xml:space="preserve">CHILLICOTHE</t>
  </si>
  <si>
    <t xml:space="preserve">DKX</t>
  </si>
  <si>
    <t xml:space="preserve">KDKX</t>
  </si>
  <si>
    <t xml:space="preserve">KNOXVILLE DOWNTOWN ISLAND</t>
  </si>
  <si>
    <t xml:space="preserve">10X</t>
  </si>
  <si>
    <t xml:space="preserve">OX RANCH</t>
  </si>
  <si>
    <t xml:space="preserve">FKN</t>
  </si>
  <si>
    <t xml:space="preserve">KFKN</t>
  </si>
  <si>
    <t xml:space="preserve">FRANKLIN RGNL</t>
  </si>
  <si>
    <t xml:space="preserve">PRB</t>
  </si>
  <si>
    <t xml:space="preserve">KPRB</t>
  </si>
  <si>
    <t xml:space="preserve">PASO ROBLES MUNI</t>
  </si>
  <si>
    <t xml:space="preserve">PASO ROBLES</t>
  </si>
  <si>
    <t xml:space="preserve">HEZ</t>
  </si>
  <si>
    <t xml:space="preserve">KHEZ</t>
  </si>
  <si>
    <t xml:space="preserve">HARDY-ANDERS FLD/NATCHEZ-ADAMS COUNTY</t>
  </si>
  <si>
    <t xml:space="preserve">NATCHEZ</t>
  </si>
  <si>
    <t xml:space="preserve">SFQ</t>
  </si>
  <si>
    <t xml:space="preserve">KSFQ</t>
  </si>
  <si>
    <t xml:space="preserve">SUFFOLK EXEC</t>
  </si>
  <si>
    <t xml:space="preserve">SUFFOLK</t>
  </si>
  <si>
    <t xml:space="preserve">DYA</t>
  </si>
  <si>
    <t xml:space="preserve">KDYA</t>
  </si>
  <si>
    <t xml:space="preserve">DEMOPOLIS RGNL</t>
  </si>
  <si>
    <t xml:space="preserve">DEMOPOLIS</t>
  </si>
  <si>
    <t xml:space="preserve">HEQ</t>
  </si>
  <si>
    <t xml:space="preserve">KHEQ</t>
  </si>
  <si>
    <t xml:space="preserve">HOLYOKE</t>
  </si>
  <si>
    <t xml:space="preserve">DBQ</t>
  </si>
  <si>
    <t xml:space="preserve">KDBQ</t>
  </si>
  <si>
    <t xml:space="preserve">DUBUQUE RGNL</t>
  </si>
  <si>
    <t xml:space="preserve">DUBUQUE</t>
  </si>
  <si>
    <t xml:space="preserve">IOB</t>
  </si>
  <si>
    <t xml:space="preserve">KIOB</t>
  </si>
  <si>
    <t xml:space="preserve">MOUNT STERLING/MONTGOMERY COUNTY</t>
  </si>
  <si>
    <t xml:space="preserve">MOUNT STERLING</t>
  </si>
  <si>
    <t xml:space="preserve">JYM</t>
  </si>
  <si>
    <t xml:space="preserve">KJYM</t>
  </si>
  <si>
    <t xml:space="preserve">HILLSDALE MUNI</t>
  </si>
  <si>
    <t xml:space="preserve">HILLSDALE</t>
  </si>
  <si>
    <t xml:space="preserve">BFF</t>
  </si>
  <si>
    <t xml:space="preserve">KBFF</t>
  </si>
  <si>
    <t xml:space="preserve">SCOTTSBLUFF/WESTERN NEBRASKA RGNL/WM  B HEILIG FLD</t>
  </si>
  <si>
    <t xml:space="preserve">SCOTTSBLUFF</t>
  </si>
  <si>
    <t xml:space="preserve">CYO</t>
  </si>
  <si>
    <t xml:space="preserve">KCYO</t>
  </si>
  <si>
    <t xml:space="preserve">PICKAWAY COUNTY MEML</t>
  </si>
  <si>
    <t xml:space="preserve">CIRCLEVILLE</t>
  </si>
  <si>
    <t xml:space="preserve">4O1</t>
  </si>
  <si>
    <t xml:space="preserve">SNYDER</t>
  </si>
  <si>
    <t xml:space="preserve">GGG</t>
  </si>
  <si>
    <t xml:space="preserve">KGGG</t>
  </si>
  <si>
    <t xml:space="preserve">EAST TEXAS RGNL</t>
  </si>
  <si>
    <t xml:space="preserve">LONGVIEW</t>
  </si>
  <si>
    <t xml:space="preserve">CNY</t>
  </si>
  <si>
    <t xml:space="preserve">KCNY</t>
  </si>
  <si>
    <t xml:space="preserve">CANYONLANDS RGNL</t>
  </si>
  <si>
    <t xml:space="preserve">MOAB</t>
  </si>
  <si>
    <t xml:space="preserve">OSH</t>
  </si>
  <si>
    <t xml:space="preserve">KOSH</t>
  </si>
  <si>
    <t xml:space="preserve">WITTMAN RGNL</t>
  </si>
  <si>
    <t xml:space="preserve">OSHKOSH</t>
  </si>
  <si>
    <t xml:space="preserve">BPI</t>
  </si>
  <si>
    <t xml:space="preserve">KBPI</t>
  </si>
  <si>
    <t xml:space="preserve">MILEY MEML FLD</t>
  </si>
  <si>
    <t xml:space="preserve">BIG PINEY</t>
  </si>
  <si>
    <t xml:space="preserve">TOR</t>
  </si>
  <si>
    <t xml:space="preserve">KTOR</t>
  </si>
  <si>
    <t xml:space="preserve">TORRINGTON MUNI</t>
  </si>
  <si>
    <t xml:space="preserve">TORRINGTON</t>
  </si>
  <si>
    <t xml:space="preserve">CEZ</t>
  </si>
  <si>
    <t xml:space="preserve">KCEZ</t>
  </si>
  <si>
    <t xml:space="preserve">CORTEZ MUNI</t>
  </si>
  <si>
    <t xml:space="preserve">CORTEZ</t>
  </si>
  <si>
    <t xml:space="preserve">ITR</t>
  </si>
  <si>
    <t xml:space="preserve">KITR</t>
  </si>
  <si>
    <t xml:space="preserve">KIT CARSON COUNTY</t>
  </si>
  <si>
    <t xml:space="preserve">6D6</t>
  </si>
  <si>
    <t xml:space="preserve">GREENVILLE MUNI</t>
  </si>
  <si>
    <t xml:space="preserve">MRH</t>
  </si>
  <si>
    <t xml:space="preserve">KMRH</t>
  </si>
  <si>
    <t xml:space="preserve">MICHAEL J SMITH FLD</t>
  </si>
  <si>
    <t xml:space="preserve">BEAUFORT</t>
  </si>
  <si>
    <t xml:space="preserve">LCK</t>
  </si>
  <si>
    <t xml:space="preserve">KLCK</t>
  </si>
  <si>
    <t xml:space="preserve">RICKENBACKER INTL</t>
  </si>
  <si>
    <t xml:space="preserve">FIG</t>
  </si>
  <si>
    <t xml:space="preserve">KFIG</t>
  </si>
  <si>
    <t xml:space="preserve">CLEARFIELD-LAWRENCE</t>
  </si>
  <si>
    <t xml:space="preserve">CLEARFIELD</t>
  </si>
  <si>
    <t xml:space="preserve">CPK</t>
  </si>
  <si>
    <t xml:space="preserve">KCPK</t>
  </si>
  <si>
    <t xml:space="preserve">CHESAPEAKE RGNL</t>
  </si>
  <si>
    <t xml:space="preserve">DLL</t>
  </si>
  <si>
    <t xml:space="preserve">KDLL</t>
  </si>
  <si>
    <t xml:space="preserve">BARABOO/WISCONSIN DELLS RGNL</t>
  </si>
  <si>
    <t xml:space="preserve">BARABOO</t>
  </si>
  <si>
    <t xml:space="preserve">LNR</t>
  </si>
  <si>
    <t xml:space="preserve">KLNR</t>
  </si>
  <si>
    <t xml:space="preserve">TRI-COUNTY RGNL</t>
  </si>
  <si>
    <t xml:space="preserve">LONE ROCK</t>
  </si>
  <si>
    <t xml:space="preserve">3G5</t>
  </si>
  <si>
    <t xml:space="preserve">DAWSON AAF</t>
  </si>
  <si>
    <t xml:space="preserve">CAMP DAWSON (KINGWOOD)</t>
  </si>
  <si>
    <t xml:space="preserve">CIC</t>
  </si>
  <si>
    <t xml:space="preserve">KCIC</t>
  </si>
  <si>
    <t xml:space="preserve">CHICO RGNL</t>
  </si>
  <si>
    <t xml:space="preserve">CHICO</t>
  </si>
  <si>
    <t xml:space="preserve">DVK</t>
  </si>
  <si>
    <t xml:space="preserve">KDVK</t>
  </si>
  <si>
    <t xml:space="preserve">STUART POWELL FLD</t>
  </si>
  <si>
    <t xml:space="preserve">PEO</t>
  </si>
  <si>
    <t xml:space="preserve">KPEO</t>
  </si>
  <si>
    <t xml:space="preserve">PENN YAN/YATES COUNTY</t>
  </si>
  <si>
    <t xml:space="preserve">PENN YAN</t>
  </si>
  <si>
    <t xml:space="preserve">MNN</t>
  </si>
  <si>
    <t xml:space="preserve">KMNN</t>
  </si>
  <si>
    <t xml:space="preserve">MARION MUNI</t>
  </si>
  <si>
    <t xml:space="preserve">RBW</t>
  </si>
  <si>
    <t xml:space="preserve">KRBW</t>
  </si>
  <si>
    <t xml:space="preserve">LOWCOUNTRY RGNL</t>
  </si>
  <si>
    <t xml:space="preserve">WALTERBORO</t>
  </si>
  <si>
    <t xml:space="preserve">F17</t>
  </si>
  <si>
    <t xml:space="preserve">CENTER MUNI</t>
  </si>
  <si>
    <t xml:space="preserve">CENTER</t>
  </si>
  <si>
    <t xml:space="preserve">2J5</t>
  </si>
  <si>
    <t xml:space="preserve">MILLEN</t>
  </si>
  <si>
    <t xml:space="preserve">ACP</t>
  </si>
  <si>
    <t xml:space="preserve">KACP</t>
  </si>
  <si>
    <t xml:space="preserve">ALLEN PARISH</t>
  </si>
  <si>
    <t xml:space="preserve">OAKDALE</t>
  </si>
  <si>
    <t xml:space="preserve">IZG</t>
  </si>
  <si>
    <t xml:space="preserve">KIZG</t>
  </si>
  <si>
    <t xml:space="preserve">WHITE MOUNTAIN RGNL</t>
  </si>
  <si>
    <t xml:space="preserve">FRYEBURG</t>
  </si>
  <si>
    <t xml:space="preserve">ME</t>
  </si>
  <si>
    <t xml:space="preserve">1G0</t>
  </si>
  <si>
    <t xml:space="preserve">WOOD COUNTY RGNL</t>
  </si>
  <si>
    <t xml:space="preserve">BOWLING GREEN</t>
  </si>
  <si>
    <t xml:space="preserve">CMH</t>
  </si>
  <si>
    <t xml:space="preserve">KCMH</t>
  </si>
  <si>
    <t xml:space="preserve">JOHN GLENN COLUMBUS INTL</t>
  </si>
  <si>
    <t xml:space="preserve">100,A1+</t>
  </si>
  <si>
    <t xml:space="preserve">JFX</t>
  </si>
  <si>
    <t xml:space="preserve">KJFX</t>
  </si>
  <si>
    <t xml:space="preserve">WALKER COUNTY/BEVILL FLD</t>
  </si>
  <si>
    <t xml:space="preserve">VLA</t>
  </si>
  <si>
    <t xml:space="preserve">KVLA</t>
  </si>
  <si>
    <t xml:space="preserve">VANDALIA MUNI</t>
  </si>
  <si>
    <t xml:space="preserve">VANDALIA</t>
  </si>
  <si>
    <t xml:space="preserve">SFM</t>
  </si>
  <si>
    <t xml:space="preserve">KSFM</t>
  </si>
  <si>
    <t xml:space="preserve">SANFORD SEACOAST RGNL</t>
  </si>
  <si>
    <t xml:space="preserve">MSO</t>
  </si>
  <si>
    <t xml:space="preserve">KMSO</t>
  </si>
  <si>
    <t xml:space="preserve">MISSOULA MONTANA</t>
  </si>
  <si>
    <t xml:space="preserve">MISSOULA</t>
  </si>
  <si>
    <t xml:space="preserve">FZI</t>
  </si>
  <si>
    <t xml:space="preserve">KFZI</t>
  </si>
  <si>
    <t xml:space="preserve">DONALD P MILLER</t>
  </si>
  <si>
    <t xml:space="preserve">FOSTORIA</t>
  </si>
  <si>
    <t xml:space="preserve">CHK</t>
  </si>
  <si>
    <t xml:space="preserve">KCHK</t>
  </si>
  <si>
    <t xml:space="preserve">CHICKASHA MUNI</t>
  </si>
  <si>
    <t xml:space="preserve">CHICKASHA</t>
  </si>
  <si>
    <t xml:space="preserve">0VG</t>
  </si>
  <si>
    <t xml:space="preserve">LEE COUNTY</t>
  </si>
  <si>
    <t xml:space="preserve">JONESVILLE</t>
  </si>
  <si>
    <t xml:space="preserve">RKS</t>
  </si>
  <si>
    <t xml:space="preserve">KRKS</t>
  </si>
  <si>
    <t xml:space="preserve">SOUTHWEST WYOMING RGNL</t>
  </si>
  <si>
    <t xml:space="preserve">ROCK SPRINGS</t>
  </si>
  <si>
    <t xml:space="preserve">TAZ</t>
  </si>
  <si>
    <t xml:space="preserve">KTAZ</t>
  </si>
  <si>
    <t xml:space="preserve">TAYLORVILLE MUNI</t>
  </si>
  <si>
    <t xml:space="preserve">TAYLORVILLE</t>
  </si>
  <si>
    <t xml:space="preserve">AAS</t>
  </si>
  <si>
    <t xml:space="preserve">KAAS</t>
  </si>
  <si>
    <t xml:space="preserve">TAYLOR COUNTY</t>
  </si>
  <si>
    <t xml:space="preserve">CAMPBELLSVILLE</t>
  </si>
  <si>
    <t xml:space="preserve">MVY</t>
  </si>
  <si>
    <t xml:space="preserve">KMVY</t>
  </si>
  <si>
    <t xml:space="preserve">MARTHA'S VINEYARD</t>
  </si>
  <si>
    <t xml:space="preserve">VINEYARD HAVEN</t>
  </si>
  <si>
    <t xml:space="preserve">3J0</t>
  </si>
  <si>
    <t xml:space="preserve">HAMPTON COUNTY</t>
  </si>
  <si>
    <t xml:space="preserve">HAMPTON</t>
  </si>
  <si>
    <t xml:space="preserve">MTW</t>
  </si>
  <si>
    <t xml:space="preserve">KMTW</t>
  </si>
  <si>
    <t xml:space="preserve">MANITOWOC COUNTY</t>
  </si>
  <si>
    <t xml:space="preserve">MANITOWOC</t>
  </si>
  <si>
    <t xml:space="preserve">IDA</t>
  </si>
  <si>
    <t xml:space="preserve">KIDA</t>
  </si>
  <si>
    <t xml:space="preserve">IDAHO FALLS RGNL</t>
  </si>
  <si>
    <t xml:space="preserve">IDAHO FALLS</t>
  </si>
  <si>
    <t xml:space="preserve">TOL</t>
  </si>
  <si>
    <t xml:space="preserve">KTOL</t>
  </si>
  <si>
    <t xml:space="preserve">EUGENE F KRANZ TOLEDO EXPRESS</t>
  </si>
  <si>
    <t xml:space="preserve">TOLEDO</t>
  </si>
  <si>
    <t xml:space="preserve">4O4</t>
  </si>
  <si>
    <t xml:space="preserve">MC CURTAIN COUNTY RGNL</t>
  </si>
  <si>
    <t xml:space="preserve">IDABEL</t>
  </si>
  <si>
    <t xml:space="preserve">IDI</t>
  </si>
  <si>
    <t xml:space="preserve">KIDI</t>
  </si>
  <si>
    <t xml:space="preserve">INDIANA COUNTY/JIMMY STEWART FLD</t>
  </si>
  <si>
    <t xml:space="preserve">INDIANA</t>
  </si>
  <si>
    <t xml:space="preserve">LBE</t>
  </si>
  <si>
    <t xml:space="preserve">KLBE</t>
  </si>
  <si>
    <t xml:space="preserve">ARNOLD PALMER RGNL</t>
  </si>
  <si>
    <t xml:space="preserve">LATROBE</t>
  </si>
  <si>
    <t xml:space="preserve">LRO</t>
  </si>
  <si>
    <t xml:space="preserve">KLRO</t>
  </si>
  <si>
    <t xml:space="preserve">MT PLEASANT RGNL-FAISON FLD</t>
  </si>
  <si>
    <t xml:space="preserve">BLH</t>
  </si>
  <si>
    <t xml:space="preserve">KBLH</t>
  </si>
  <si>
    <t xml:space="preserve">BLYTHE</t>
  </si>
  <si>
    <t xml:space="preserve">SYI</t>
  </si>
  <si>
    <t xml:space="preserve">KSYI</t>
  </si>
  <si>
    <t xml:space="preserve">BOMAR FLD/SHELBYVILLE MUNI</t>
  </si>
  <si>
    <t xml:space="preserve">GUR</t>
  </si>
  <si>
    <t xml:space="preserve">KGUR</t>
  </si>
  <si>
    <t xml:space="preserve">CAMP GUERNSEY</t>
  </si>
  <si>
    <t xml:space="preserve">GUERNSEY</t>
  </si>
  <si>
    <t xml:space="preserve">O26</t>
  </si>
  <si>
    <t xml:space="preserve">LONE PINE/DEATH VALLEY</t>
  </si>
  <si>
    <t xml:space="preserve">LONE PINE</t>
  </si>
  <si>
    <t xml:space="preserve">O32</t>
  </si>
  <si>
    <t xml:space="preserve">REEDLEY MUNI</t>
  </si>
  <si>
    <t xml:space="preserve">REEDLEY</t>
  </si>
  <si>
    <t xml:space="preserve">GHG</t>
  </si>
  <si>
    <t xml:space="preserve">KGHG</t>
  </si>
  <si>
    <t xml:space="preserve">MARSHFIELD MUNI - GEORGE HARLOW FLD</t>
  </si>
  <si>
    <t xml:space="preserve">MARSHFIELD</t>
  </si>
  <si>
    <t xml:space="preserve">PYM</t>
  </si>
  <si>
    <t xml:space="preserve">KPYM</t>
  </si>
  <si>
    <t xml:space="preserve">LDM</t>
  </si>
  <si>
    <t xml:space="preserve">KLDM</t>
  </si>
  <si>
    <t xml:space="preserve">MASON COUNTY</t>
  </si>
  <si>
    <t xml:space="preserve">LUDINGTON</t>
  </si>
  <si>
    <t xml:space="preserve">MPE</t>
  </si>
  <si>
    <t xml:space="preserve">KMPE</t>
  </si>
  <si>
    <t xml:space="preserve">PHILADELPHIA MUNI</t>
  </si>
  <si>
    <t xml:space="preserve">16G</t>
  </si>
  <si>
    <t xml:space="preserve">SENECA COUNTY</t>
  </si>
  <si>
    <t xml:space="preserve">TIFFIN</t>
  </si>
  <si>
    <t xml:space="preserve">EOP</t>
  </si>
  <si>
    <t xml:space="preserve">KEOP</t>
  </si>
  <si>
    <t xml:space="preserve">PIKE COUNTY</t>
  </si>
  <si>
    <t xml:space="preserve">WAVERLY</t>
  </si>
  <si>
    <t xml:space="preserve">C35</t>
  </si>
  <si>
    <t xml:space="preserve">REEDSBURG MUNI</t>
  </si>
  <si>
    <t xml:space="preserve">REEDSBURG</t>
  </si>
  <si>
    <t xml:space="preserve">RCV</t>
  </si>
  <si>
    <t xml:space="preserve">KRCV</t>
  </si>
  <si>
    <t xml:space="preserve">ASTRONAUT KENT ROMINGER</t>
  </si>
  <si>
    <t xml:space="preserve">DEL NORTE</t>
  </si>
  <si>
    <t xml:space="preserve">VDI</t>
  </si>
  <si>
    <t xml:space="preserve">KVDI</t>
  </si>
  <si>
    <t xml:space="preserve">VIDALIA RGNL</t>
  </si>
  <si>
    <t xml:space="preserve">VIDALIA</t>
  </si>
  <si>
    <t xml:space="preserve">SYM</t>
  </si>
  <si>
    <t xml:space="preserve">KSYM</t>
  </si>
  <si>
    <t xml:space="preserve">MOREHEAD-ROWAN COUNTY CLYDE A THOMAS RGNL</t>
  </si>
  <si>
    <t xml:space="preserve">MOREHEAD</t>
  </si>
  <si>
    <t xml:space="preserve">NJW</t>
  </si>
  <si>
    <t xml:space="preserve">KNJW</t>
  </si>
  <si>
    <t xml:space="preserve">JOE WILLIAMS NOLF</t>
  </si>
  <si>
    <t xml:space="preserve">ELZ</t>
  </si>
  <si>
    <t xml:space="preserve">KELZ</t>
  </si>
  <si>
    <t xml:space="preserve">WELLSVILLE MUNI/TARANTINE FLD</t>
  </si>
  <si>
    <t xml:space="preserve">WELLSVILLE</t>
  </si>
  <si>
    <t xml:space="preserve">VVS</t>
  </si>
  <si>
    <t xml:space="preserve">KVVS</t>
  </si>
  <si>
    <t xml:space="preserve">JOSEPH A HARDY CONNELLSVILLE</t>
  </si>
  <si>
    <t xml:space="preserve">CONNELLSVILLE</t>
  </si>
  <si>
    <t xml:space="preserve">CHS</t>
  </si>
  <si>
    <t xml:space="preserve">KCHS</t>
  </si>
  <si>
    <t xml:space="preserve">CHARLESTON AFB/INTL</t>
  </si>
  <si>
    <t xml:space="preserve">CHARLESTON</t>
  </si>
  <si>
    <t xml:space="preserve">EKN</t>
  </si>
  <si>
    <t xml:space="preserve">KEKN</t>
  </si>
  <si>
    <t xml:space="preserve">ELKINS/RANDOLPH COUNTY (JENNINGS RANDOLPH FLD)</t>
  </si>
  <si>
    <t xml:space="preserve">ELKINS</t>
  </si>
  <si>
    <t xml:space="preserve">JES</t>
  </si>
  <si>
    <t xml:space="preserve">KJES</t>
  </si>
  <si>
    <t xml:space="preserve">JESUP-WAYNE COUNTY</t>
  </si>
  <si>
    <t xml:space="preserve">JESUP</t>
  </si>
  <si>
    <t xml:space="preserve">RGA</t>
  </si>
  <si>
    <t xml:space="preserve">KRGA</t>
  </si>
  <si>
    <t xml:space="preserve">CENTRAL KENTUCKY RGNL</t>
  </si>
  <si>
    <t xml:space="preserve">4R7</t>
  </si>
  <si>
    <t xml:space="preserve">EUNICE</t>
  </si>
  <si>
    <t xml:space="preserve">VKS</t>
  </si>
  <si>
    <t xml:space="preserve">KVKS</t>
  </si>
  <si>
    <t xml:space="preserve">VICKSBURG MUNI</t>
  </si>
  <si>
    <t xml:space="preserve">VICKSBURG</t>
  </si>
  <si>
    <t xml:space="preserve">100LL,A+,A1+,J</t>
  </si>
  <si>
    <t xml:space="preserve">EDE</t>
  </si>
  <si>
    <t xml:space="preserve">KEDE</t>
  </si>
  <si>
    <t xml:space="preserve">NORTHEASTERN RGNL</t>
  </si>
  <si>
    <t xml:space="preserve">EDENTON</t>
  </si>
  <si>
    <t xml:space="preserve">HTF</t>
  </si>
  <si>
    <t xml:space="preserve">KHTF</t>
  </si>
  <si>
    <t xml:space="preserve">HORNELL MUNI</t>
  </si>
  <si>
    <t xml:space="preserve">HORNELL</t>
  </si>
  <si>
    <t xml:space="preserve">17G</t>
  </si>
  <si>
    <t xml:space="preserve">PORT BUCYRUS/CRAWFORD COUNTY</t>
  </si>
  <si>
    <t xml:space="preserve">BUCYRUS</t>
  </si>
  <si>
    <t xml:space="preserve">SRB</t>
  </si>
  <si>
    <t xml:space="preserve">KSRB</t>
  </si>
  <si>
    <t xml:space="preserve">UPPER CUMBERLAND RGNL</t>
  </si>
  <si>
    <t xml:space="preserve">9TE2</t>
  </si>
  <si>
    <t xml:space="preserve">JL BAR RANCH</t>
  </si>
  <si>
    <t xml:space="preserve">SONORA</t>
  </si>
  <si>
    <t xml:space="preserve">RBO</t>
  </si>
  <si>
    <t xml:space="preserve">KRBO</t>
  </si>
  <si>
    <t xml:space="preserve">NUECES COUNTY</t>
  </si>
  <si>
    <t xml:space="preserve">ROBSTOWN</t>
  </si>
  <si>
    <t xml:space="preserve">BKW</t>
  </si>
  <si>
    <t xml:space="preserve">KBKW</t>
  </si>
  <si>
    <t xml:space="preserve">RALEIGH COUNTY MEML</t>
  </si>
  <si>
    <t xml:space="preserve">BECKLEY</t>
  </si>
  <si>
    <t xml:space="preserve">MYAT</t>
  </si>
  <si>
    <t xml:space="preserve">TREASURE CAY</t>
  </si>
  <si>
    <t xml:space="preserve">MVN</t>
  </si>
  <si>
    <t xml:space="preserve">KMVN</t>
  </si>
  <si>
    <t xml:space="preserve">MOUNT VERNON</t>
  </si>
  <si>
    <t xml:space="preserve">SPI</t>
  </si>
  <si>
    <t xml:space="preserve">KSPI</t>
  </si>
  <si>
    <t xml:space="preserve">ABRAHAM LINCOLN CAPITAL</t>
  </si>
  <si>
    <t xml:space="preserve">ADG</t>
  </si>
  <si>
    <t xml:space="preserve">KADG</t>
  </si>
  <si>
    <t xml:space="preserve">LENAWEE COUNTY</t>
  </si>
  <si>
    <t xml:space="preserve">ADRIAN</t>
  </si>
  <si>
    <t xml:space="preserve">OUN</t>
  </si>
  <si>
    <t xml:space="preserve">KOUN</t>
  </si>
  <si>
    <t xml:space="preserve">UNIVERSITY OF OKLAHOMA WESTHEIMER</t>
  </si>
  <si>
    <t xml:space="preserve">NORMAN</t>
  </si>
  <si>
    <t xml:space="preserve">OYM</t>
  </si>
  <si>
    <t xml:space="preserve">KOYM</t>
  </si>
  <si>
    <t xml:space="preserve">ST MARYS MUNI</t>
  </si>
  <si>
    <t xml:space="preserve">ST MARYS</t>
  </si>
  <si>
    <t xml:space="preserve">CRP</t>
  </si>
  <si>
    <t xml:space="preserve">KCRP</t>
  </si>
  <si>
    <t xml:space="preserve">CORPUS CHRISTI INTL</t>
  </si>
  <si>
    <t xml:space="preserve">CORPUS CHRISTI</t>
  </si>
  <si>
    <t xml:space="preserve">TRK</t>
  </si>
  <si>
    <t xml:space="preserve">KTRK</t>
  </si>
  <si>
    <t xml:space="preserve">TRUCKEE-TAHOE</t>
  </si>
  <si>
    <t xml:space="preserve">TRUCKEE</t>
  </si>
  <si>
    <t xml:space="preserve">MLC</t>
  </si>
  <si>
    <t xml:space="preserve">KMLC</t>
  </si>
  <si>
    <t xml:space="preserve">MC ALESTER RGNL</t>
  </si>
  <si>
    <t xml:space="preserve">MC ALESTER</t>
  </si>
  <si>
    <t xml:space="preserve">0A3</t>
  </si>
  <si>
    <t xml:space="preserve">SMITHVILLE MUNI</t>
  </si>
  <si>
    <t xml:space="preserve">SMITHVILLE</t>
  </si>
  <si>
    <t xml:space="preserve">ARA</t>
  </si>
  <si>
    <t xml:space="preserve">KARA</t>
  </si>
  <si>
    <t xml:space="preserve">ACADIANA RGNL</t>
  </si>
  <si>
    <t xml:space="preserve">NEW IBERIA</t>
  </si>
  <si>
    <t xml:space="preserve">FMH</t>
  </si>
  <si>
    <t xml:space="preserve">KFMH</t>
  </si>
  <si>
    <t xml:space="preserve">CAPE COD COAST GUARD AIR STATION</t>
  </si>
  <si>
    <t xml:space="preserve">FALMOUTH</t>
  </si>
  <si>
    <t xml:space="preserve">BML</t>
  </si>
  <si>
    <t xml:space="preserve">KBML</t>
  </si>
  <si>
    <t xml:space="preserve">BERLIN RGNL</t>
  </si>
  <si>
    <t xml:space="preserve">MEV</t>
  </si>
  <si>
    <t xml:space="preserve">KMEV</t>
  </si>
  <si>
    <t xml:space="preserve">MINDEN-TAHOE</t>
  </si>
  <si>
    <t xml:space="preserve">MINDEN</t>
  </si>
  <si>
    <t xml:space="preserve">DUB</t>
  </si>
  <si>
    <t xml:space="preserve">KDUB</t>
  </si>
  <si>
    <t xml:space="preserve">DUBOIS MUNI</t>
  </si>
  <si>
    <t xml:space="preserve">DUBOIS</t>
  </si>
  <si>
    <t xml:space="preserve">RWL</t>
  </si>
  <si>
    <t xml:space="preserve">KRWL</t>
  </si>
  <si>
    <t xml:space="preserve">RAWLINS MUNI/HARVEY FLD</t>
  </si>
  <si>
    <t xml:space="preserve">RAWLINS</t>
  </si>
  <si>
    <t xml:space="preserve">MHP</t>
  </si>
  <si>
    <t xml:space="preserve">KMHP</t>
  </si>
  <si>
    <t xml:space="preserve">JOHN EDWIN JONES SR FLD/METTER MUNI</t>
  </si>
  <si>
    <t xml:space="preserve">METTER</t>
  </si>
  <si>
    <t xml:space="preserve">ENL</t>
  </si>
  <si>
    <t xml:space="preserve">KENL</t>
  </si>
  <si>
    <t xml:space="preserve">CENTRALIA MUNI</t>
  </si>
  <si>
    <t xml:space="preserve">CENTRALIA</t>
  </si>
  <si>
    <t xml:space="preserve">ALI</t>
  </si>
  <si>
    <t xml:space="preserve">KALI</t>
  </si>
  <si>
    <t xml:space="preserve">ALICE INTL</t>
  </si>
  <si>
    <t xml:space="preserve">ALICE</t>
  </si>
  <si>
    <t xml:space="preserve">2I0</t>
  </si>
  <si>
    <t xml:space="preserve">MADISONVILLE RGNL</t>
  </si>
  <si>
    <t xml:space="preserve">JXN</t>
  </si>
  <si>
    <t xml:space="preserve">KJXN</t>
  </si>
  <si>
    <t xml:space="preserve">JACKSON COUNTY/REYNOLDS FLD</t>
  </si>
  <si>
    <t xml:space="preserve">IUA</t>
  </si>
  <si>
    <t xml:space="preserve">KIUA</t>
  </si>
  <si>
    <t xml:space="preserve">CANANDAIGUA</t>
  </si>
  <si>
    <t xml:space="preserve">LHQ</t>
  </si>
  <si>
    <t xml:space="preserve">KLHQ</t>
  </si>
  <si>
    <t xml:space="preserve">AXS</t>
  </si>
  <si>
    <t xml:space="preserve">KAXS</t>
  </si>
  <si>
    <t xml:space="preserve">ALTUS/QUARTZ MOUNTAIN RGNL</t>
  </si>
  <si>
    <t xml:space="preserve">ALTUS</t>
  </si>
  <si>
    <t xml:space="preserve">LWB</t>
  </si>
  <si>
    <t xml:space="preserve">KLWB</t>
  </si>
  <si>
    <t xml:space="preserve">GREENBRIER VALLEY</t>
  </si>
  <si>
    <t xml:space="preserve">LEWISBURG</t>
  </si>
  <si>
    <t xml:space="preserve">46U</t>
  </si>
  <si>
    <t xml:space="preserve">ALPINE</t>
  </si>
  <si>
    <t xml:space="preserve">RVJ</t>
  </si>
  <si>
    <t xml:space="preserve">KRVJ</t>
  </si>
  <si>
    <t xml:space="preserve">SWINTON SMITH FLD AT REIDSVILLE MUNI</t>
  </si>
  <si>
    <t xml:space="preserve">LLJ</t>
  </si>
  <si>
    <t xml:space="preserve">KLLJ</t>
  </si>
  <si>
    <t xml:space="preserve">CHALLIS</t>
  </si>
  <si>
    <t xml:space="preserve">TPH</t>
  </si>
  <si>
    <t xml:space="preserve">KTPH</t>
  </si>
  <si>
    <t xml:space="preserve">GZS</t>
  </si>
  <si>
    <t xml:space="preserve">KGZS</t>
  </si>
  <si>
    <t xml:space="preserve">ABERNATHY FLD</t>
  </si>
  <si>
    <t xml:space="preserve">PULASKI</t>
  </si>
  <si>
    <t xml:space="preserve">MGW</t>
  </si>
  <si>
    <t xml:space="preserve">KMGW</t>
  </si>
  <si>
    <t xml:space="preserve">MORGANTOWN MUNI/WALTER L BILL HART FLD</t>
  </si>
  <si>
    <t xml:space="preserve">MORGANTOWN</t>
  </si>
  <si>
    <t xml:space="preserve">GEY</t>
  </si>
  <si>
    <t xml:space="preserve">KGEY</t>
  </si>
  <si>
    <t xml:space="preserve">SOUTH BIG HORN COUNTY</t>
  </si>
  <si>
    <t xml:space="preserve">GREYBULL</t>
  </si>
  <si>
    <t xml:space="preserve">C24</t>
  </si>
  <si>
    <t xml:space="preserve">MINERAL COUNTY MEML</t>
  </si>
  <si>
    <t xml:space="preserve">CREEDE</t>
  </si>
  <si>
    <t xml:space="preserve">MQB</t>
  </si>
  <si>
    <t xml:space="preserve">KMQB</t>
  </si>
  <si>
    <t xml:space="preserve">MACOMB MUNI</t>
  </si>
  <si>
    <t xml:space="preserve">MACOMB</t>
  </si>
  <si>
    <t xml:space="preserve">TDZ</t>
  </si>
  <si>
    <t xml:space="preserve">KTDZ</t>
  </si>
  <si>
    <t xml:space="preserve">TOLEDO EXEC</t>
  </si>
  <si>
    <t xml:space="preserve">SRE</t>
  </si>
  <si>
    <t xml:space="preserve">KSRE</t>
  </si>
  <si>
    <t xml:space="preserve">SEMINOLE MUNI</t>
  </si>
  <si>
    <t xml:space="preserve">SEMINOLE</t>
  </si>
  <si>
    <t xml:space="preserve">CZT</t>
  </si>
  <si>
    <t xml:space="preserve">KCZT</t>
  </si>
  <si>
    <t xml:space="preserve">DIMMIT COUNTY</t>
  </si>
  <si>
    <t xml:space="preserve">CARRIZO SPRINGS</t>
  </si>
  <si>
    <t xml:space="preserve">DUG</t>
  </si>
  <si>
    <t xml:space="preserve">KDUG</t>
  </si>
  <si>
    <t xml:space="preserve">BISBEE DOUGLAS INTL</t>
  </si>
  <si>
    <t xml:space="preserve">DOUGLAS BISBEE</t>
  </si>
  <si>
    <t xml:space="preserve">AJZ</t>
  </si>
  <si>
    <t xml:space="preserve">KAJZ</t>
  </si>
  <si>
    <t xml:space="preserve">BLAKE FLD</t>
  </si>
  <si>
    <t xml:space="preserve">TWF</t>
  </si>
  <si>
    <t xml:space="preserve">KTWF</t>
  </si>
  <si>
    <t xml:space="preserve">JOSLIN FLD/MAGIC VALLEY RGNL</t>
  </si>
  <si>
    <t xml:space="preserve">TWIN FALLS</t>
  </si>
  <si>
    <t xml:space="preserve">TWT</t>
  </si>
  <si>
    <t xml:space="preserve">KTWT</t>
  </si>
  <si>
    <t xml:space="preserve">STURGIS MUNI</t>
  </si>
  <si>
    <t xml:space="preserve">LFT</t>
  </si>
  <si>
    <t xml:space="preserve">KLFT</t>
  </si>
  <si>
    <t xml:space="preserve">LAFAYETTE RGNL/PAUL FOURNET FLD</t>
  </si>
  <si>
    <t xml:space="preserve">ATW</t>
  </si>
  <si>
    <t xml:space="preserve">KATW</t>
  </si>
  <si>
    <t xml:space="preserve">APPLETON INTL</t>
  </si>
  <si>
    <t xml:space="preserve">APPLETON</t>
  </si>
  <si>
    <t xml:space="preserve">ALS</t>
  </si>
  <si>
    <t xml:space="preserve">KALS</t>
  </si>
  <si>
    <t xml:space="preserve">SAN LUIS VALLEY RGNL/BERGMAN FLD</t>
  </si>
  <si>
    <t xml:space="preserve">ALAMOSA</t>
  </si>
  <si>
    <t xml:space="preserve">GRE</t>
  </si>
  <si>
    <t xml:space="preserve">KGRE</t>
  </si>
  <si>
    <t xml:space="preserve">I35</t>
  </si>
  <si>
    <t xml:space="preserve">TUCKER-GUTHRIE MEML</t>
  </si>
  <si>
    <t xml:space="preserve">HARLAN</t>
  </si>
  <si>
    <t xml:space="preserve">M21</t>
  </si>
  <si>
    <t xml:space="preserve">MUHLENBERG COUNTY</t>
  </si>
  <si>
    <t xml:space="preserve">LAN</t>
  </si>
  <si>
    <t xml:space="preserve">KLAN</t>
  </si>
  <si>
    <t xml:space="preserve">CAPITAL REGION INTL</t>
  </si>
  <si>
    <t xml:space="preserve">LANSING</t>
  </si>
  <si>
    <t xml:space="preserve">RQB</t>
  </si>
  <si>
    <t xml:space="preserve">KRQB</t>
  </si>
  <si>
    <t xml:space="preserve">ROBEN-HOOD</t>
  </si>
  <si>
    <t xml:space="preserve">BIG RAPIDS</t>
  </si>
  <si>
    <t xml:space="preserve">LUG</t>
  </si>
  <si>
    <t xml:space="preserve">KLUG</t>
  </si>
  <si>
    <t xml:space="preserve">NYL</t>
  </si>
  <si>
    <t xml:space="preserve">KNYL</t>
  </si>
  <si>
    <t xml:space="preserve">YUMA MCAS/YUMA INTL</t>
  </si>
  <si>
    <t xml:space="preserve">MTJ</t>
  </si>
  <si>
    <t xml:space="preserve">KMTJ</t>
  </si>
  <si>
    <t xml:space="preserve">MONTROSE RGNL</t>
  </si>
  <si>
    <t xml:space="preserve">MONTROSE</t>
  </si>
  <si>
    <t xml:space="preserve">TVR</t>
  </si>
  <si>
    <t xml:space="preserve">KTVR</t>
  </si>
  <si>
    <t xml:space="preserve">VICKSBURG TALLULAH RGNL</t>
  </si>
  <si>
    <t xml:space="preserve">TALLULAH</t>
  </si>
  <si>
    <t xml:space="preserve">PMH</t>
  </si>
  <si>
    <t xml:space="preserve">KPMH</t>
  </si>
  <si>
    <t xml:space="preserve">GREATER PORTSMOUTH RGNL</t>
  </si>
  <si>
    <t xml:space="preserve">SNL</t>
  </si>
  <si>
    <t xml:space="preserve">KSNL</t>
  </si>
  <si>
    <t xml:space="preserve">SHAWNEE RGNL</t>
  </si>
  <si>
    <t xml:space="preserve">SHAWNEE</t>
  </si>
  <si>
    <t xml:space="preserve">EBD</t>
  </si>
  <si>
    <t xml:space="preserve">KEBD</t>
  </si>
  <si>
    <t xml:space="preserve">SOUTHERN WEST VIRGINIA RGNL</t>
  </si>
  <si>
    <t xml:space="preserve">WILLIAMSON</t>
  </si>
  <si>
    <t xml:space="preserve">1CO4</t>
  </si>
  <si>
    <t xml:space="preserve">CLIFFORD FLD</t>
  </si>
  <si>
    <t xml:space="preserve">OLATHE</t>
  </si>
  <si>
    <t xml:space="preserve">MUT</t>
  </si>
  <si>
    <t xml:space="preserve">KMUT</t>
  </si>
  <si>
    <t xml:space="preserve">MUSCATINE MUNI</t>
  </si>
  <si>
    <t xml:space="preserve">MUSCATINE</t>
  </si>
  <si>
    <t xml:space="preserve">MXO</t>
  </si>
  <si>
    <t xml:space="preserve">KMXO</t>
  </si>
  <si>
    <t xml:space="preserve">MONTICELLO RGNL</t>
  </si>
  <si>
    <t xml:space="preserve">ONX</t>
  </si>
  <si>
    <t xml:space="preserve">KONX</t>
  </si>
  <si>
    <t xml:space="preserve">CURRITUCK COUNTY RGNL</t>
  </si>
  <si>
    <t xml:space="preserve">CURRITUCK</t>
  </si>
  <si>
    <t xml:space="preserve">OKS</t>
  </si>
  <si>
    <t xml:space="preserve">KOKS</t>
  </si>
  <si>
    <t xml:space="preserve">GARDEN COUNTY/KING RHILEY FLD</t>
  </si>
  <si>
    <t xml:space="preserve">FMN</t>
  </si>
  <si>
    <t xml:space="preserve">KFMN</t>
  </si>
  <si>
    <t xml:space="preserve">FOUR CORNERS RGNL</t>
  </si>
  <si>
    <t xml:space="preserve">FARMINGTON</t>
  </si>
  <si>
    <t xml:space="preserve">NM</t>
  </si>
  <si>
    <t xml:space="preserve">GUP</t>
  </si>
  <si>
    <t xml:space="preserve">KGUP</t>
  </si>
  <si>
    <t xml:space="preserve">GALLUP MUNI</t>
  </si>
  <si>
    <t xml:space="preserve">GALLUP</t>
  </si>
  <si>
    <t xml:space="preserve">OKC</t>
  </si>
  <si>
    <t xml:space="preserve">KOKC</t>
  </si>
  <si>
    <t xml:space="preserve">OKC WILL ROGERS INTL</t>
  </si>
  <si>
    <t xml:space="preserve">OKLAHOMA CITY</t>
  </si>
  <si>
    <t xml:space="preserve">JAU</t>
  </si>
  <si>
    <t xml:space="preserve">KJAU</t>
  </si>
  <si>
    <t xml:space="preserve">COLONEL TOMMY C STINER AIRFIELD</t>
  </si>
  <si>
    <t xml:space="preserve">JACKSBORO</t>
  </si>
  <si>
    <t xml:space="preserve">PNA</t>
  </si>
  <si>
    <t xml:space="preserve">KPNA</t>
  </si>
  <si>
    <t xml:space="preserve">RALPH WENZ FLD</t>
  </si>
  <si>
    <t xml:space="preserve">PINEDALE</t>
  </si>
  <si>
    <t xml:space="preserve">HSB</t>
  </si>
  <si>
    <t xml:space="preserve">KHSB</t>
  </si>
  <si>
    <t xml:space="preserve">HARRISBURG-RALEIGH</t>
  </si>
  <si>
    <t xml:space="preserve">CXP</t>
  </si>
  <si>
    <t xml:space="preserve">KCXP</t>
  </si>
  <si>
    <t xml:space="preserve">CARSON CITY</t>
  </si>
  <si>
    <t xml:space="preserve">GQQ</t>
  </si>
  <si>
    <t xml:space="preserve">KGQQ</t>
  </si>
  <si>
    <t xml:space="preserve">GALION MUNI</t>
  </si>
  <si>
    <t xml:space="preserve">GALION</t>
  </si>
  <si>
    <t xml:space="preserve">HBR</t>
  </si>
  <si>
    <t xml:space="preserve">KHBR</t>
  </si>
  <si>
    <t xml:space="preserve">HOBART RGNL</t>
  </si>
  <si>
    <t xml:space="preserve">HOBART</t>
  </si>
  <si>
    <t xml:space="preserve">JZI</t>
  </si>
  <si>
    <t xml:space="preserve">KJZI</t>
  </si>
  <si>
    <t xml:space="preserve">CHARLESTON EXEC</t>
  </si>
  <si>
    <t xml:space="preserve">MBT</t>
  </si>
  <si>
    <t xml:space="preserve">KMBT</t>
  </si>
  <si>
    <t xml:space="preserve">MURFREESBORO MUNI</t>
  </si>
  <si>
    <t xml:space="preserve">MURFREESBORO</t>
  </si>
  <si>
    <t xml:space="preserve">ASL</t>
  </si>
  <si>
    <t xml:space="preserve">KASL</t>
  </si>
  <si>
    <t xml:space="preserve">HARRISON COUNTY</t>
  </si>
  <si>
    <t xml:space="preserve">MARSHALL</t>
  </si>
  <si>
    <t xml:space="preserve">HSP</t>
  </si>
  <si>
    <t xml:space="preserve">KHSP</t>
  </si>
  <si>
    <t xml:space="preserve">INGALLS FLD</t>
  </si>
  <si>
    <t xml:space="preserve">HOT SPRINGS</t>
  </si>
  <si>
    <t xml:space="preserve">1M4</t>
  </si>
  <si>
    <t xml:space="preserve">POSEY FLD</t>
  </si>
  <si>
    <t xml:space="preserve">HALEYVILLE</t>
  </si>
  <si>
    <t xml:space="preserve">SSI</t>
  </si>
  <si>
    <t xml:space="preserve">KSSI</t>
  </si>
  <si>
    <t xml:space="preserve">ST SIMONS ISLAND</t>
  </si>
  <si>
    <t xml:space="preserve">GLW</t>
  </si>
  <si>
    <t xml:space="preserve">KGLW</t>
  </si>
  <si>
    <t xml:space="preserve">GLASGOW MUNI</t>
  </si>
  <si>
    <t xml:space="preserve">GLASGOW</t>
  </si>
  <si>
    <t xml:space="preserve">IYA</t>
  </si>
  <si>
    <t xml:space="preserve">KIYA</t>
  </si>
  <si>
    <t xml:space="preserve">ABBEVILLE CHRIS CRUSTA MEML</t>
  </si>
  <si>
    <t xml:space="preserve">ABBEVILLE</t>
  </si>
  <si>
    <t xml:space="preserve">BQK</t>
  </si>
  <si>
    <t xml:space="preserve">KBQK</t>
  </si>
  <si>
    <t xml:space="preserve">BRUNSWICK GOLDEN ISLES</t>
  </si>
  <si>
    <t xml:space="preserve">BRUNSWICK</t>
  </si>
  <si>
    <t xml:space="preserve">JYL</t>
  </si>
  <si>
    <t xml:space="preserve">KJYL</t>
  </si>
  <si>
    <t xml:space="preserve">PLANTATION AIRPARK</t>
  </si>
  <si>
    <t xml:space="preserve">SYLVANIA</t>
  </si>
  <si>
    <t xml:space="preserve">10LA</t>
  </si>
  <si>
    <t xml:space="preserve">INDUSTRIAL HELICOPTERS INC</t>
  </si>
  <si>
    <t xml:space="preserve">SCOTT</t>
  </si>
  <si>
    <t xml:space="preserve">OPL</t>
  </si>
  <si>
    <t xml:space="preserve">KOPL</t>
  </si>
  <si>
    <t xml:space="preserve">ST LANDRY PARISH</t>
  </si>
  <si>
    <t xml:space="preserve">OPELOUSAS</t>
  </si>
  <si>
    <t xml:space="preserve">4I3</t>
  </si>
  <si>
    <t xml:space="preserve">KNOX COUNTY</t>
  </si>
  <si>
    <t xml:space="preserve">S24</t>
  </si>
  <si>
    <t xml:space="preserve">SANDUSKY COUNTY RGNL</t>
  </si>
  <si>
    <t xml:space="preserve">FWQ</t>
  </si>
  <si>
    <t xml:space="preserve">KFWQ</t>
  </si>
  <si>
    <t xml:space="preserve">ROSTRAVER</t>
  </si>
  <si>
    <t xml:space="preserve">MONONGAHELA</t>
  </si>
  <si>
    <t xml:space="preserve">TCL</t>
  </si>
  <si>
    <t xml:space="preserve">KTCL</t>
  </si>
  <si>
    <t xml:space="preserve">TUSCALOOSA NTL</t>
  </si>
  <si>
    <t xml:space="preserve">TUSCALOOSA</t>
  </si>
  <si>
    <t xml:space="preserve">RBL</t>
  </si>
  <si>
    <t xml:space="preserve">KRBL</t>
  </si>
  <si>
    <t xml:space="preserve">RED BLUFF MUNI</t>
  </si>
  <si>
    <t xml:space="preserve">RED BLUFF</t>
  </si>
  <si>
    <t xml:space="preserve">AIB</t>
  </si>
  <si>
    <t xml:space="preserve">KAIB</t>
  </si>
  <si>
    <t xml:space="preserve">HOPKINS FLD</t>
  </si>
  <si>
    <t xml:space="preserve">NUCLA</t>
  </si>
  <si>
    <t xml:space="preserve">LAA</t>
  </si>
  <si>
    <t xml:space="preserve">KLAA</t>
  </si>
  <si>
    <t xml:space="preserve">SOUTHEAST COLORADO RGNL</t>
  </si>
  <si>
    <t xml:space="preserve">LAMAR</t>
  </si>
  <si>
    <t xml:space="preserve">PBX</t>
  </si>
  <si>
    <t xml:space="preserve">KPBX</t>
  </si>
  <si>
    <t xml:space="preserve">PIKE COUNTY/HATCHER FLD</t>
  </si>
  <si>
    <t xml:space="preserve">PIKEVILLE</t>
  </si>
  <si>
    <t xml:space="preserve">VTA</t>
  </si>
  <si>
    <t xml:space="preserve">KVTA</t>
  </si>
  <si>
    <t xml:space="preserve">LICKING COUNTY RGNL</t>
  </si>
  <si>
    <t xml:space="preserve">DUJ</t>
  </si>
  <si>
    <t xml:space="preserve">KDUJ</t>
  </si>
  <si>
    <t xml:space="preserve">DUBOIS RGNL</t>
  </si>
  <si>
    <t xml:space="preserve">SWW</t>
  </si>
  <si>
    <t xml:space="preserve">KSWW</t>
  </si>
  <si>
    <t xml:space="preserve">AVENGER FLD</t>
  </si>
  <si>
    <t xml:space="preserve">SWEETWATER</t>
  </si>
  <si>
    <t xml:space="preserve">MYNN</t>
  </si>
  <si>
    <t xml:space="preserve">LYNDEN PINDLING INTL</t>
  </si>
  <si>
    <t xml:space="preserve">NASSAU</t>
  </si>
  <si>
    <t xml:space="preserve">1A6</t>
  </si>
  <si>
    <t xml:space="preserve">MIDDLESBORO/BELL COUNTY</t>
  </si>
  <si>
    <t xml:space="preserve">MIDDLESBORO</t>
  </si>
  <si>
    <t xml:space="preserve">3F3</t>
  </si>
  <si>
    <t xml:space="preserve">C E 'RUSTY' WILLIAMS</t>
  </si>
  <si>
    <t xml:space="preserve">MANSFIELD</t>
  </si>
  <si>
    <t xml:space="preserve">HYA</t>
  </si>
  <si>
    <t xml:space="preserve">KHYA</t>
  </si>
  <si>
    <t xml:space="preserve">CAPE COD GATEWAY</t>
  </si>
  <si>
    <t xml:space="preserve">HYANNIS</t>
  </si>
  <si>
    <t xml:space="preserve">PWM</t>
  </si>
  <si>
    <t xml:space="preserve">KPWM</t>
  </si>
  <si>
    <t xml:space="preserve">PORTLAND INTL JETPORT</t>
  </si>
  <si>
    <t xml:space="preserve">ELY</t>
  </si>
  <si>
    <t xml:space="preserve">KELY</t>
  </si>
  <si>
    <t xml:space="preserve">ELY/YELLAND FLD</t>
  </si>
  <si>
    <t xml:space="preserve">6L4</t>
  </si>
  <si>
    <t xml:space="preserve">LOGAN COUNTY</t>
  </si>
  <si>
    <t xml:space="preserve">BWC</t>
  </si>
  <si>
    <t xml:space="preserve">KBWC</t>
  </si>
  <si>
    <t xml:space="preserve">BRAWLEY MUNI</t>
  </si>
  <si>
    <t xml:space="preserve">BRAWLEY</t>
  </si>
  <si>
    <t xml:space="preserve">TBR</t>
  </si>
  <si>
    <t xml:space="preserve">KTBR</t>
  </si>
  <si>
    <t xml:space="preserve">STATESBORO-BULLOCH COUNTY</t>
  </si>
  <si>
    <t xml:space="preserve">STATESBORO</t>
  </si>
  <si>
    <t xml:space="preserve">3LF</t>
  </si>
  <si>
    <t xml:space="preserve">LITCHFIELD MUNI</t>
  </si>
  <si>
    <t xml:space="preserve">LITCHFIELD</t>
  </si>
  <si>
    <t xml:space="preserve">IER</t>
  </si>
  <si>
    <t xml:space="preserve">KIER</t>
  </si>
  <si>
    <t xml:space="preserve">NATCHITOCHES RGNL</t>
  </si>
  <si>
    <t xml:space="preserve">NATCHITOCHES</t>
  </si>
  <si>
    <t xml:space="preserve">L32</t>
  </si>
  <si>
    <t xml:space="preserve">BFD</t>
  </si>
  <si>
    <t xml:space="preserve">KBFD</t>
  </si>
  <si>
    <t xml:space="preserve">BRADFORD RGNL</t>
  </si>
  <si>
    <t xml:space="preserve">BRADFORD</t>
  </si>
  <si>
    <t xml:space="preserve">IKG</t>
  </si>
  <si>
    <t xml:space="preserve">KIKG</t>
  </si>
  <si>
    <t xml:space="preserve">KLEBERG COUNTY</t>
  </si>
  <si>
    <t xml:space="preserve">KINGSVILLE</t>
  </si>
  <si>
    <t xml:space="preserve">WS51</t>
  </si>
  <si>
    <t xml:space="preserve">LEEWARD FARM</t>
  </si>
  <si>
    <t xml:space="preserve">SOLDIERS GROVE</t>
  </si>
  <si>
    <t xml:space="preserve">DGL</t>
  </si>
  <si>
    <t xml:space="preserve">KDGL</t>
  </si>
  <si>
    <t xml:space="preserve">JER</t>
  </si>
  <si>
    <t xml:space="preserve">KJER</t>
  </si>
  <si>
    <t xml:space="preserve">JEROME COUNTY</t>
  </si>
  <si>
    <t xml:space="preserve">JEROME</t>
  </si>
  <si>
    <t xml:space="preserve">BWG</t>
  </si>
  <si>
    <t xml:space="preserve">KBWG</t>
  </si>
  <si>
    <t xml:space="preserve">BOWLING GREEN-WARREN COUNTY RGNL</t>
  </si>
  <si>
    <t xml:space="preserve">LSB</t>
  </si>
  <si>
    <t xml:space="preserve">KLSB</t>
  </si>
  <si>
    <t xml:space="preserve">LORDSBURG MUNI</t>
  </si>
  <si>
    <t xml:space="preserve">LORDSBURG</t>
  </si>
  <si>
    <t xml:space="preserve">2M2</t>
  </si>
  <si>
    <t xml:space="preserve">LAWRENCEBURG/LAWRENCE COUNTY (FLEEMAN FLD)</t>
  </si>
  <si>
    <t xml:space="preserve">LAWRENCEBURG</t>
  </si>
  <si>
    <t xml:space="preserve">SCX</t>
  </si>
  <si>
    <t xml:space="preserve">KSCX</t>
  </si>
  <si>
    <t xml:space="preserve">SCOTT MUNI</t>
  </si>
  <si>
    <t xml:space="preserve">ONEIDA</t>
  </si>
  <si>
    <t xml:space="preserve">IPL</t>
  </si>
  <si>
    <t xml:space="preserve">KIPL</t>
  </si>
  <si>
    <t xml:space="preserve">IMPERIAL COUNTY</t>
  </si>
  <si>
    <t xml:space="preserve">IMPERIAL</t>
  </si>
  <si>
    <t xml:space="preserve">GLD</t>
  </si>
  <si>
    <t xml:space="preserve">KGLD</t>
  </si>
  <si>
    <t xml:space="preserve">RENNER FLD/GOODLAND MUNI</t>
  </si>
  <si>
    <t xml:space="preserve">GOODLAND</t>
  </si>
  <si>
    <t xml:space="preserve">KS</t>
  </si>
  <si>
    <t xml:space="preserve">RCE</t>
  </si>
  <si>
    <t xml:space="preserve">KRCE</t>
  </si>
  <si>
    <t xml:space="preserve">CLARENCE E PAGE MUNI</t>
  </si>
  <si>
    <t xml:space="preserve">SJT</t>
  </si>
  <si>
    <t xml:space="preserve">KSJT</t>
  </si>
  <si>
    <t xml:space="preserve">SAN ANGELO RGNL/MATHIS FLD</t>
  </si>
  <si>
    <t xml:space="preserve">SAN ANGELO</t>
  </si>
  <si>
    <t xml:space="preserve">82C</t>
  </si>
  <si>
    <t xml:space="preserve">MAUSTON/NEW LISBON UNION</t>
  </si>
  <si>
    <t xml:space="preserve">NEW LISBON</t>
  </si>
  <si>
    <t xml:space="preserve">CKB</t>
  </si>
  <si>
    <t xml:space="preserve">KCKB</t>
  </si>
  <si>
    <t xml:space="preserve">NORTH CENTRAL WEST VIRGINIA</t>
  </si>
  <si>
    <t xml:space="preserve">CLARKSBURG</t>
  </si>
  <si>
    <t xml:space="preserve">MYAM</t>
  </si>
  <si>
    <t xml:space="preserve">LEONARD M THOMPSON INTL</t>
  </si>
  <si>
    <t xml:space="preserve">MARSH HARBOUR</t>
  </si>
  <si>
    <t xml:space="preserve">MMH</t>
  </si>
  <si>
    <t xml:space="preserve">KMMH</t>
  </si>
  <si>
    <t xml:space="preserve">MAMMOTH YOSEMITE</t>
  </si>
  <si>
    <t xml:space="preserve">MAMMOTH LAKES</t>
  </si>
  <si>
    <t xml:space="preserve">OSX</t>
  </si>
  <si>
    <t xml:space="preserve">KOSX</t>
  </si>
  <si>
    <t xml:space="preserve">KOSCIUSKO-ATTALA COUNTY</t>
  </si>
  <si>
    <t xml:space="preserve">KOSCIUSKO</t>
  </si>
  <si>
    <t xml:space="preserve">7S0</t>
  </si>
  <si>
    <t xml:space="preserve">RONAN</t>
  </si>
  <si>
    <t xml:space="preserve">ECG</t>
  </si>
  <si>
    <t xml:space="preserve">KECG</t>
  </si>
  <si>
    <t xml:space="preserve">ELIZABETH CITY CG AIR STATION/RGNL</t>
  </si>
  <si>
    <t xml:space="preserve">ELIZABETH CITY</t>
  </si>
  <si>
    <t xml:space="preserve">84NY</t>
  </si>
  <si>
    <t xml:space="preserve">SKYVIEW</t>
  </si>
  <si>
    <t xml:space="preserve">RUSH</t>
  </si>
  <si>
    <t xml:space="preserve">OLE</t>
  </si>
  <si>
    <t xml:space="preserve">KOLE</t>
  </si>
  <si>
    <t xml:space="preserve">CATTARAUGUS COUNTY-OLEAN</t>
  </si>
  <si>
    <t xml:space="preserve">OLEAN</t>
  </si>
  <si>
    <t xml:space="preserve">JRO</t>
  </si>
  <si>
    <t xml:space="preserve">KJRO</t>
  </si>
  <si>
    <t xml:space="preserve">JAMES A RHODES</t>
  </si>
  <si>
    <t xml:space="preserve">RQO</t>
  </si>
  <si>
    <t xml:space="preserve">KRQO</t>
  </si>
  <si>
    <t xml:space="preserve">EL RENO RGNL</t>
  </si>
  <si>
    <t xml:space="preserve">EL RENO</t>
  </si>
  <si>
    <t xml:space="preserve">8A3</t>
  </si>
  <si>
    <t xml:space="preserve">LIVINGSTON MUNI</t>
  </si>
  <si>
    <t xml:space="preserve">GRB</t>
  </si>
  <si>
    <t xml:space="preserve">KGRB</t>
  </si>
  <si>
    <t xml:space="preserve">GREEN BAY/AUSTIN STRAUBEL INTL</t>
  </si>
  <si>
    <t xml:space="preserve">GREEN BAY</t>
  </si>
  <si>
    <t xml:space="preserve">PCZ</t>
  </si>
  <si>
    <t xml:space="preserve">KPCZ</t>
  </si>
  <si>
    <t xml:space="preserve">WAUPACA MUNI</t>
  </si>
  <si>
    <t xml:space="preserve">WAUPACA</t>
  </si>
  <si>
    <t xml:space="preserve">M22</t>
  </si>
  <si>
    <t xml:space="preserve">BILL PUGH FLD</t>
  </si>
  <si>
    <t xml:space="preserve">RUSSELLVILLE</t>
  </si>
  <si>
    <t xml:space="preserve">TAD</t>
  </si>
  <si>
    <t xml:space="preserve">KTAD</t>
  </si>
  <si>
    <t xml:space="preserve">PERRY STOKES</t>
  </si>
  <si>
    <t xml:space="preserve">TRINIDAD</t>
  </si>
  <si>
    <t xml:space="preserve">BRL</t>
  </si>
  <si>
    <t xml:space="preserve">KBRL</t>
  </si>
  <si>
    <t xml:space="preserve">SOUTHEAST IOWA RGNL</t>
  </si>
  <si>
    <t xml:space="preserve">PVC</t>
  </si>
  <si>
    <t xml:space="preserve">KPVC</t>
  </si>
  <si>
    <t xml:space="preserve">PROVINCETOWN MUNI</t>
  </si>
  <si>
    <t xml:space="preserve">PROVINCETOWN</t>
  </si>
  <si>
    <t xml:space="preserve">MBL</t>
  </si>
  <si>
    <t xml:space="preserve">KMBL</t>
  </si>
  <si>
    <t xml:space="preserve">MANISTEE COUNTY/BLACKER</t>
  </si>
  <si>
    <t xml:space="preserve">MANISTEE</t>
  </si>
  <si>
    <t xml:space="preserve">PWA</t>
  </si>
  <si>
    <t xml:space="preserve">KPWA</t>
  </si>
  <si>
    <t xml:space="preserve">WILEY POST</t>
  </si>
  <si>
    <t xml:space="preserve">3J1</t>
  </si>
  <si>
    <t xml:space="preserve">RIDGELAND-CLAUDE DEAN</t>
  </si>
  <si>
    <t xml:space="preserve">RIDGELAND</t>
  </si>
  <si>
    <t xml:space="preserve">W22</t>
  </si>
  <si>
    <t xml:space="preserve">UPSHUR COUNTY RGNL</t>
  </si>
  <si>
    <t xml:space="preserve">BUCKHANNON</t>
  </si>
  <si>
    <t xml:space="preserve">M95</t>
  </si>
  <si>
    <t xml:space="preserve">RICHARD ARTHUR FLD</t>
  </si>
  <si>
    <t xml:space="preserve">FAYETTE</t>
  </si>
  <si>
    <t xml:space="preserve">MSL</t>
  </si>
  <si>
    <t xml:space="preserve">KMSL</t>
  </si>
  <si>
    <t xml:space="preserve">NORTHWEST ALABAMA RGNL</t>
  </si>
  <si>
    <t xml:space="preserve">MUSCLE SHOALS</t>
  </si>
  <si>
    <t xml:space="preserve">O02</t>
  </si>
  <si>
    <t xml:space="preserve">NERVINO</t>
  </si>
  <si>
    <t xml:space="preserve">BECKWOURTH</t>
  </si>
  <si>
    <t xml:space="preserve">K24</t>
  </si>
  <si>
    <t xml:space="preserve">RUSSELL COUNTY</t>
  </si>
  <si>
    <t xml:space="preserve">JAMESTOWN</t>
  </si>
  <si>
    <t xml:space="preserve">AEX</t>
  </si>
  <si>
    <t xml:space="preserve">KAEX</t>
  </si>
  <si>
    <t xml:space="preserve">ALEXANDRIA INTL</t>
  </si>
  <si>
    <t xml:space="preserve">ALEXANDRIA</t>
  </si>
  <si>
    <t xml:space="preserve">AMN</t>
  </si>
  <si>
    <t xml:space="preserve">KAMN</t>
  </si>
  <si>
    <t xml:space="preserve">GRATIOT COMMUNITY</t>
  </si>
  <si>
    <t xml:space="preserve">LMS</t>
  </si>
  <si>
    <t xml:space="preserve">KLMS</t>
  </si>
  <si>
    <t xml:space="preserve">LOUISVILLE/WINSTON COUNTY</t>
  </si>
  <si>
    <t xml:space="preserve">GJT</t>
  </si>
  <si>
    <t xml:space="preserve">KGJT</t>
  </si>
  <si>
    <t xml:space="preserve">GRAND JUNCTION RGNL</t>
  </si>
  <si>
    <t xml:space="preserve">GRAND JUNCTION</t>
  </si>
  <si>
    <t xml:space="preserve">IJX</t>
  </si>
  <si>
    <t xml:space="preserve">KIJX</t>
  </si>
  <si>
    <t xml:space="preserve">JACKSONVILLE MUNI</t>
  </si>
  <si>
    <t xml:space="preserve">ACK</t>
  </si>
  <si>
    <t xml:space="preserve">KACK</t>
  </si>
  <si>
    <t xml:space="preserve">NANTUCKET MEML</t>
  </si>
  <si>
    <t xml:space="preserve">NANTUCKET</t>
  </si>
  <si>
    <t xml:space="preserve">87I</t>
  </si>
  <si>
    <t xml:space="preserve">YAZOO COUNTY</t>
  </si>
  <si>
    <t xml:space="preserve">YAZOO CITY</t>
  </si>
  <si>
    <t xml:space="preserve">ROC</t>
  </si>
  <si>
    <t xml:space="preserve">KROC</t>
  </si>
  <si>
    <t xml:space="preserve">FREDERICK DOUGLASS/GREATER ROCHESTER INTL</t>
  </si>
  <si>
    <t xml:space="preserve">MFD</t>
  </si>
  <si>
    <t xml:space="preserve">KMFD</t>
  </si>
  <si>
    <t xml:space="preserve">MANSFIELD LAHM RGNL</t>
  </si>
  <si>
    <t xml:space="preserve">AGC</t>
  </si>
  <si>
    <t xml:space="preserve">KAGC</t>
  </si>
  <si>
    <t xml:space="preserve">ALLEGHENY COUNTY</t>
  </si>
  <si>
    <t xml:space="preserve">PITTSBURGH</t>
  </si>
  <si>
    <t xml:space="preserve">DEQ</t>
  </si>
  <si>
    <t xml:space="preserve">KDEQ</t>
  </si>
  <si>
    <t xml:space="preserve">J LYNN HELMS SEVIER COUNTY</t>
  </si>
  <si>
    <t xml:space="preserve">DE QUEEN</t>
  </si>
  <si>
    <t xml:space="preserve">AR</t>
  </si>
  <si>
    <t xml:space="preserve">DWU</t>
  </si>
  <si>
    <t xml:space="preserve">KDWU</t>
  </si>
  <si>
    <t xml:space="preserve">ASHLAND RGNL</t>
  </si>
  <si>
    <t xml:space="preserve">ASHLAND</t>
  </si>
  <si>
    <t xml:space="preserve">AIA</t>
  </si>
  <si>
    <t xml:space="preserve">KAIA</t>
  </si>
  <si>
    <t xml:space="preserve">ALLIANCE MUNI</t>
  </si>
  <si>
    <t xml:space="preserve">ALLIANCE</t>
  </si>
  <si>
    <t xml:space="preserve">MQY</t>
  </si>
  <si>
    <t xml:space="preserve">KMQY</t>
  </si>
  <si>
    <t xml:space="preserve">SMYRNA</t>
  </si>
  <si>
    <t xml:space="preserve">8WI2</t>
  </si>
  <si>
    <t xml:space="preserve">RUNWAY LEASING INC NR 1</t>
  </si>
  <si>
    <t xml:space="preserve">PLAINFIELD</t>
  </si>
  <si>
    <t xml:space="preserve">GDA</t>
  </si>
  <si>
    <t xml:space="preserve">KGDA</t>
  </si>
  <si>
    <t xml:space="preserve">MARION-CRITTENDEN COUNTY JAMES C JOHNSON RGNL</t>
  </si>
  <si>
    <t xml:space="preserve">LEW</t>
  </si>
  <si>
    <t xml:space="preserve">KLEW</t>
  </si>
  <si>
    <t xml:space="preserve">AUBURN/LEWISTON MUNI</t>
  </si>
  <si>
    <t xml:space="preserve">AUBURN/LEWISTON</t>
  </si>
  <si>
    <t xml:space="preserve">RNO</t>
  </si>
  <si>
    <t xml:space="preserve">KRNO</t>
  </si>
  <si>
    <t xml:space="preserve">RENO/TAHOE INTL</t>
  </si>
  <si>
    <t xml:space="preserve">RENO</t>
  </si>
  <si>
    <t xml:space="preserve">PDC</t>
  </si>
  <si>
    <t xml:space="preserve">KPDC</t>
  </si>
  <si>
    <t xml:space="preserve">PRAIRIE DU CHIEN MUNI</t>
  </si>
  <si>
    <t xml:space="preserve">PRAIRIE DU CHIEN</t>
  </si>
  <si>
    <t xml:space="preserve">TNCM</t>
  </si>
  <si>
    <t xml:space="preserve">PRINCESS JULIANA INTL</t>
  </si>
  <si>
    <t xml:space="preserve">PHILIPSBURG</t>
  </si>
  <si>
    <t xml:space="preserve">HSD</t>
  </si>
  <si>
    <t xml:space="preserve">KHSD</t>
  </si>
  <si>
    <t xml:space="preserve">SUNDANCE</t>
  </si>
  <si>
    <t xml:space="preserve">LHW</t>
  </si>
  <si>
    <t xml:space="preserve">KLHW</t>
  </si>
  <si>
    <t xml:space="preserve">WRIGHT AAF (FORT STEWART)/MIDCOAST RGNL</t>
  </si>
  <si>
    <t xml:space="preserve">FORT STEWART (HINESVILLE)</t>
  </si>
  <si>
    <t xml:space="preserve">SBX</t>
  </si>
  <si>
    <t xml:space="preserve">KSBX</t>
  </si>
  <si>
    <t xml:space="preserve">ARW</t>
  </si>
  <si>
    <t xml:space="preserve">KARW</t>
  </si>
  <si>
    <t xml:space="preserve">BEAUFORT EXEC</t>
  </si>
  <si>
    <t xml:space="preserve">5T9</t>
  </si>
  <si>
    <t xml:space="preserve">MAVERICK COUNTY MEML INTL</t>
  </si>
  <si>
    <t xml:space="preserve">EAGLE PASS</t>
  </si>
  <si>
    <t xml:space="preserve">TQPF</t>
  </si>
  <si>
    <t xml:space="preserve">CLAYTON J LLOYD INTL</t>
  </si>
  <si>
    <t xml:space="preserve">THE VALLEY</t>
  </si>
  <si>
    <t xml:space="preserve">CXL</t>
  </si>
  <si>
    <t xml:space="preserve">KCXL</t>
  </si>
  <si>
    <t xml:space="preserve">CALEXICO INTL</t>
  </si>
  <si>
    <t xml:space="preserve">CALEXICO</t>
  </si>
  <si>
    <t xml:space="preserve">C17</t>
  </si>
  <si>
    <t xml:space="preserve">SJS</t>
  </si>
  <si>
    <t xml:space="preserve">KSJS</t>
  </si>
  <si>
    <t xml:space="preserve">BIG SANDY RGNL</t>
  </si>
  <si>
    <t xml:space="preserve">PRESTONSBURG</t>
  </si>
  <si>
    <t xml:space="preserve">SME</t>
  </si>
  <si>
    <t xml:space="preserve">KSME</t>
  </si>
  <si>
    <t xml:space="preserve">LAKE CUMBERLAND RGNL</t>
  </si>
  <si>
    <t xml:space="preserve">8S1</t>
  </si>
  <si>
    <t xml:space="preserve">POLSON</t>
  </si>
  <si>
    <t xml:space="preserve">OGA</t>
  </si>
  <si>
    <t xml:space="preserve">KOGA</t>
  </si>
  <si>
    <t xml:space="preserve">SEARLE FLD</t>
  </si>
  <si>
    <t xml:space="preserve">OGALLALA</t>
  </si>
  <si>
    <t xml:space="preserve">M54</t>
  </si>
  <si>
    <t xml:space="preserve">MRC</t>
  </si>
  <si>
    <t xml:space="preserve">KMRC</t>
  </si>
  <si>
    <t xml:space="preserve">MAURY COUNTY RGNL</t>
  </si>
  <si>
    <t xml:space="preserve">COLUMBIA/MOUNT PLEASANT</t>
  </si>
  <si>
    <t xml:space="preserve">IOW</t>
  </si>
  <si>
    <t xml:space="preserve">KIOW</t>
  </si>
  <si>
    <t xml:space="preserve">IOWA CITY MUNI</t>
  </si>
  <si>
    <t xml:space="preserve">IOWA CITY</t>
  </si>
  <si>
    <t xml:space="preserve">PCW</t>
  </si>
  <si>
    <t xml:space="preserve">KPCW</t>
  </si>
  <si>
    <t xml:space="preserve">ERIE-OTTAWA INTL</t>
  </si>
  <si>
    <t xml:space="preserve">PORT CLINTON</t>
  </si>
  <si>
    <t xml:space="preserve">CQX</t>
  </si>
  <si>
    <t xml:space="preserve">KCQX</t>
  </si>
  <si>
    <t xml:space="preserve">CHATHAM MUNI</t>
  </si>
  <si>
    <t xml:space="preserve">CHATHAM</t>
  </si>
  <si>
    <t xml:space="preserve">RTS</t>
  </si>
  <si>
    <t xml:space="preserve">KRTS</t>
  </si>
  <si>
    <t xml:space="preserve">RENO/STEAD</t>
  </si>
  <si>
    <t xml:space="preserve">HSG</t>
  </si>
  <si>
    <t xml:space="preserve">KHSG</t>
  </si>
  <si>
    <t xml:space="preserve">HOT SPRINGS COUNTY</t>
  </si>
  <si>
    <t xml:space="preserve">THERMOPOLIS</t>
  </si>
  <si>
    <t xml:space="preserve">CPF</t>
  </si>
  <si>
    <t xml:space="preserve">KCPF</t>
  </si>
  <si>
    <t xml:space="preserve">WENDELL H FORD</t>
  </si>
  <si>
    <t xml:space="preserve">HAZARD</t>
  </si>
  <si>
    <t xml:space="preserve">ARB</t>
  </si>
  <si>
    <t xml:space="preserve">KARB</t>
  </si>
  <si>
    <t xml:space="preserve">ANN ARBOR MUNI</t>
  </si>
  <si>
    <t xml:space="preserve">ANN ARBOR</t>
  </si>
  <si>
    <t xml:space="preserve">BIH</t>
  </si>
  <si>
    <t xml:space="preserve">KBIH</t>
  </si>
  <si>
    <t xml:space="preserve">BISHOP</t>
  </si>
  <si>
    <t xml:space="preserve">O05</t>
  </si>
  <si>
    <t xml:space="preserve">ROGERS FLD</t>
  </si>
  <si>
    <t xml:space="preserve">4M7</t>
  </si>
  <si>
    <t xml:space="preserve">RUSSELLVILLE-LOGAN COUNTY</t>
  </si>
  <si>
    <t xml:space="preserve">MOP</t>
  </si>
  <si>
    <t xml:space="preserve">KMOP</t>
  </si>
  <si>
    <t xml:space="preserve">MOUNT PLEASANT MUNI</t>
  </si>
  <si>
    <t xml:space="preserve">EKO</t>
  </si>
  <si>
    <t xml:space="preserve">KEKO</t>
  </si>
  <si>
    <t xml:space="preserve">ELKO RGNL</t>
  </si>
  <si>
    <t xml:space="preserve">ELKO</t>
  </si>
  <si>
    <t xml:space="preserve">TXK</t>
  </si>
  <si>
    <t xml:space="preserve">KTXK</t>
  </si>
  <si>
    <t xml:space="preserve">TEXARKANA RGNL-WEBB FLD</t>
  </si>
  <si>
    <t xml:space="preserve">TEXARKANA</t>
  </si>
  <si>
    <t xml:space="preserve">MWA</t>
  </si>
  <si>
    <t xml:space="preserve">KMWA</t>
  </si>
  <si>
    <t xml:space="preserve">VETERANS AIRPORT OF SOUTHERN ILLINOIS</t>
  </si>
  <si>
    <t xml:space="preserve">UNI</t>
  </si>
  <si>
    <t xml:space="preserve">KUNI</t>
  </si>
  <si>
    <t xml:space="preserve">OHIO UNIVERSITY</t>
  </si>
  <si>
    <t xml:space="preserve">ATHENS/ALBANY</t>
  </si>
  <si>
    <t xml:space="preserve">14TS</t>
  </si>
  <si>
    <t xml:space="preserve">O S WYATT</t>
  </si>
  <si>
    <t xml:space="preserve">REALITOS</t>
  </si>
  <si>
    <t xml:space="preserve">DGW</t>
  </si>
  <si>
    <t xml:space="preserve">KDGW</t>
  </si>
  <si>
    <t xml:space="preserve">CONVERSE COUNTY</t>
  </si>
  <si>
    <t xml:space="preserve">HAB</t>
  </si>
  <si>
    <t xml:space="preserve">KHAB</t>
  </si>
  <si>
    <t xml:space="preserve">MARION COUNTY-RANKIN FITE</t>
  </si>
  <si>
    <t xml:space="preserve">5A1</t>
  </si>
  <si>
    <t xml:space="preserve">NORWALK/HURON COUNTY</t>
  </si>
  <si>
    <t xml:space="preserve">NORWALK</t>
  </si>
  <si>
    <t xml:space="preserve">AFJ</t>
  </si>
  <si>
    <t xml:space="preserve">KAFJ</t>
  </si>
  <si>
    <t xml:space="preserve">WASHINGTON COUNTY</t>
  </si>
  <si>
    <t xml:space="preserve">CLI</t>
  </si>
  <si>
    <t xml:space="preserve">KCLI</t>
  </si>
  <si>
    <t xml:space="preserve">CLINTONVILLE MUNI</t>
  </si>
  <si>
    <t xml:space="preserve">CLINTONVILLE</t>
  </si>
  <si>
    <t xml:space="preserve">WRL</t>
  </si>
  <si>
    <t xml:space="preserve">KWRL</t>
  </si>
  <si>
    <t xml:space="preserve">WORLAND MUNI</t>
  </si>
  <si>
    <t xml:space="preserve">WORLAND</t>
  </si>
  <si>
    <t xml:space="preserve">TEX</t>
  </si>
  <si>
    <t xml:space="preserve">KTEX</t>
  </si>
  <si>
    <t xml:space="preserve">TELLURIDE RGNL</t>
  </si>
  <si>
    <t xml:space="preserve">TELLURIDE</t>
  </si>
  <si>
    <t xml:space="preserve">I63</t>
  </si>
  <si>
    <t xml:space="preserve">MOUNT STERLING MUNI</t>
  </si>
  <si>
    <t xml:space="preserve">OZW</t>
  </si>
  <si>
    <t xml:space="preserve">KOZW</t>
  </si>
  <si>
    <t xml:space="preserve">LIVINGSTON COUNTY/SPENCER J HARDY</t>
  </si>
  <si>
    <t xml:space="preserve">HOWELL</t>
  </si>
  <si>
    <t xml:space="preserve">HVR</t>
  </si>
  <si>
    <t xml:space="preserve">KHVR</t>
  </si>
  <si>
    <t xml:space="preserve">HAVRE CITY-COUNTY</t>
  </si>
  <si>
    <t xml:space="preserve">HAVRE</t>
  </si>
  <si>
    <t xml:space="preserve">CDS</t>
  </si>
  <si>
    <t xml:space="preserve">KCDS</t>
  </si>
  <si>
    <t xml:space="preserve">CHILDRESS MUNI</t>
  </si>
  <si>
    <t xml:space="preserve">CHILDRESS</t>
  </si>
  <si>
    <t xml:space="preserve">MPZ</t>
  </si>
  <si>
    <t xml:space="preserve">KMPZ</t>
  </si>
  <si>
    <t xml:space="preserve">EKQ</t>
  </si>
  <si>
    <t xml:space="preserve">KEKQ</t>
  </si>
  <si>
    <t xml:space="preserve">WAYNE COUNTY</t>
  </si>
  <si>
    <t xml:space="preserve">ESF</t>
  </si>
  <si>
    <t xml:space="preserve">KESF</t>
  </si>
  <si>
    <t xml:space="preserve">ESLER RGNL</t>
  </si>
  <si>
    <t xml:space="preserve">7G0</t>
  </si>
  <si>
    <t xml:space="preserve">LEDGEDALE AIRPARK</t>
  </si>
  <si>
    <t xml:space="preserve">BROCKPORT</t>
  </si>
  <si>
    <t xml:space="preserve">CQB</t>
  </si>
  <si>
    <t xml:space="preserve">KCQB</t>
  </si>
  <si>
    <t xml:space="preserve">CHANDLER RGNL</t>
  </si>
  <si>
    <t xml:space="preserve">CSM</t>
  </si>
  <si>
    <t xml:space="preserve">KCSM</t>
  </si>
  <si>
    <t xml:space="preserve">INFINITY ONE OKLAHOMA SPACEPORT</t>
  </si>
  <si>
    <t xml:space="preserve">BURNS FLAT</t>
  </si>
  <si>
    <t xml:space="preserve">OJA</t>
  </si>
  <si>
    <t xml:space="preserve">KOJA</t>
  </si>
  <si>
    <t xml:space="preserve">WEATHERFORD STAFFORD</t>
  </si>
  <si>
    <t xml:space="preserve">WEATHERFORD</t>
  </si>
  <si>
    <t xml:space="preserve">BNA</t>
  </si>
  <si>
    <t xml:space="preserve">KBNA</t>
  </si>
  <si>
    <t xml:space="preserve">NASHVILLE INTL</t>
  </si>
  <si>
    <t xml:space="preserve">DRT</t>
  </si>
  <si>
    <t xml:space="preserve">KDRT</t>
  </si>
  <si>
    <t xml:space="preserve">DEL RIO INTL</t>
  </si>
  <si>
    <t xml:space="preserve">DEL RIO</t>
  </si>
  <si>
    <t xml:space="preserve">DRO</t>
  </si>
  <si>
    <t xml:space="preserve">KDRO</t>
  </si>
  <si>
    <t xml:space="preserve">DURANGO-LA PLATA COUNTY</t>
  </si>
  <si>
    <t xml:space="preserve">DURANGO</t>
  </si>
  <si>
    <t xml:space="preserve">CID</t>
  </si>
  <si>
    <t xml:space="preserve">KCID</t>
  </si>
  <si>
    <t xml:space="preserve">THE EASTERN IOWA</t>
  </si>
  <si>
    <t xml:space="preserve">CEDAR RAPIDS</t>
  </si>
  <si>
    <t xml:space="preserve">CTB</t>
  </si>
  <si>
    <t xml:space="preserve">KCTB</t>
  </si>
  <si>
    <t xml:space="preserve">CUT BANK INTL</t>
  </si>
  <si>
    <t xml:space="preserve">CUT BANK</t>
  </si>
  <si>
    <t xml:space="preserve">AXQ</t>
  </si>
  <si>
    <t xml:space="preserve">KAXQ</t>
  </si>
  <si>
    <t xml:space="preserve">CLARION COUNTY</t>
  </si>
  <si>
    <t xml:space="preserve">CLARION</t>
  </si>
  <si>
    <t xml:space="preserve">8WI3</t>
  </si>
  <si>
    <t xml:space="preserve">RUNWAY LEASING INC NR 2</t>
  </si>
  <si>
    <t xml:space="preserve">PLOVER</t>
  </si>
  <si>
    <t xml:space="preserve">GNG</t>
  </si>
  <si>
    <t xml:space="preserve">KGNG</t>
  </si>
  <si>
    <t xml:space="preserve">GOODING MUNI</t>
  </si>
  <si>
    <t xml:space="preserve">GOODING</t>
  </si>
  <si>
    <t xml:space="preserve">9IS0</t>
  </si>
  <si>
    <t xml:space="preserve">CEDAR RIDGE</t>
  </si>
  <si>
    <t xml:space="preserve">NAUVOO</t>
  </si>
  <si>
    <t xml:space="preserve">HVC</t>
  </si>
  <si>
    <t xml:space="preserve">KHVC</t>
  </si>
  <si>
    <t xml:space="preserve">HOPKINSVILLE-CHRISTIAN COUNTY</t>
  </si>
  <si>
    <t xml:space="preserve">HOPKINSVILLE</t>
  </si>
  <si>
    <t xml:space="preserve">SHV</t>
  </si>
  <si>
    <t xml:space="preserve">KSHV</t>
  </si>
  <si>
    <t xml:space="preserve">SHREVEPORT RGNL</t>
  </si>
  <si>
    <t xml:space="preserve">SHREVEPORT</t>
  </si>
  <si>
    <t xml:space="preserve">BXM</t>
  </si>
  <si>
    <t xml:space="preserve">KBXM</t>
  </si>
  <si>
    <t xml:space="preserve">BRUNSWICK EXEC</t>
  </si>
  <si>
    <t xml:space="preserve">3G4</t>
  </si>
  <si>
    <t xml:space="preserve">ASHLAND COUNTY</t>
  </si>
  <si>
    <t xml:space="preserve">AWG</t>
  </si>
  <si>
    <t xml:space="preserve">KAWG</t>
  </si>
  <si>
    <t xml:space="preserve">WASHINGTON MUNI</t>
  </si>
  <si>
    <t xml:space="preserve">BLV</t>
  </si>
  <si>
    <t xml:space="preserve">KBLV</t>
  </si>
  <si>
    <t xml:space="preserve">SCOTT AFB/MIDAMERICA ST LOUIS</t>
  </si>
  <si>
    <t xml:space="preserve">BELLEVILLE</t>
  </si>
  <si>
    <t xml:space="preserve">YIP</t>
  </si>
  <si>
    <t xml:space="preserve">KYIP</t>
  </si>
  <si>
    <t xml:space="preserve">WILLOW RUN</t>
  </si>
  <si>
    <t xml:space="preserve">DETROIT</t>
  </si>
  <si>
    <t xml:space="preserve">BTP</t>
  </si>
  <si>
    <t xml:space="preserve">KBTP</t>
  </si>
  <si>
    <t xml:space="preserve">PITTSBURGH/BUTLER RGNL</t>
  </si>
  <si>
    <t xml:space="preserve">BUTLER</t>
  </si>
  <si>
    <t xml:space="preserve">HTS</t>
  </si>
  <si>
    <t xml:space="preserve">KHTS</t>
  </si>
  <si>
    <t xml:space="preserve">TRI-STATE/MILTON J FERGUSON FLD</t>
  </si>
  <si>
    <t xml:space="preserve">RDD</t>
  </si>
  <si>
    <t xml:space="preserve">KRDD</t>
  </si>
  <si>
    <t xml:space="preserve">REDDING RGNL</t>
  </si>
  <si>
    <t xml:space="preserve">REDDING</t>
  </si>
  <si>
    <t xml:space="preserve">LOZ</t>
  </si>
  <si>
    <t xml:space="preserve">KLOZ</t>
  </si>
  <si>
    <t xml:space="preserve">LONDON/CORBIN/MAGEE</t>
  </si>
  <si>
    <t xml:space="preserve">MS40</t>
  </si>
  <si>
    <t xml:space="preserve">SOUTHLAND FLYING SERVICE INC</t>
  </si>
  <si>
    <t xml:space="preserve">TCHULA</t>
  </si>
  <si>
    <t xml:space="preserve">HXD</t>
  </si>
  <si>
    <t xml:space="preserve">KHXD</t>
  </si>
  <si>
    <t xml:space="preserve">HILTON HEAD</t>
  </si>
  <si>
    <t xml:space="preserve">HILTON HEAD ISLAND</t>
  </si>
  <si>
    <t xml:space="preserve">HBV</t>
  </si>
  <si>
    <t xml:space="preserve">KHBV</t>
  </si>
  <si>
    <t xml:space="preserve">JIM HOGG COUNTY</t>
  </si>
  <si>
    <t xml:space="preserve">HEBBRONVILLE</t>
  </si>
  <si>
    <t xml:space="preserve">ISW</t>
  </si>
  <si>
    <t xml:space="preserve">KISW</t>
  </si>
  <si>
    <t xml:space="preserve">ALEXANDER FLD SOUTH WOOD COUNTY</t>
  </si>
  <si>
    <t xml:space="preserve">WISCONSIN RAPIDS</t>
  </si>
  <si>
    <t xml:space="preserve">MDH</t>
  </si>
  <si>
    <t xml:space="preserve">KMDH</t>
  </si>
  <si>
    <t xml:space="preserve">SOUTHERN ILLINOIS</t>
  </si>
  <si>
    <t xml:space="preserve">CARBONDALE/MURPHYSBORO</t>
  </si>
  <si>
    <t xml:space="preserve">8B0</t>
  </si>
  <si>
    <t xml:space="preserve">STEPHEN A BEAN MUNI</t>
  </si>
  <si>
    <t xml:space="preserve">RANGELEY</t>
  </si>
  <si>
    <t xml:space="preserve">SVC</t>
  </si>
  <si>
    <t xml:space="preserve">KSVC</t>
  </si>
  <si>
    <t xml:space="preserve">SILVER CITY</t>
  </si>
  <si>
    <t xml:space="preserve">CLK</t>
  </si>
  <si>
    <t xml:space="preserve">KCLK</t>
  </si>
  <si>
    <t xml:space="preserve">CLINTON RGNL</t>
  </si>
  <si>
    <t xml:space="preserve">PIT</t>
  </si>
  <si>
    <t xml:space="preserve">KPIT</t>
  </si>
  <si>
    <t xml:space="preserve">PITTSBURGH INTL</t>
  </si>
  <si>
    <t xml:space="preserve">3M7</t>
  </si>
  <si>
    <t xml:space="preserve">LAFAYETTE MUNI</t>
  </si>
  <si>
    <t xml:space="preserve">BKS</t>
  </si>
  <si>
    <t xml:space="preserve">KBKS</t>
  </si>
  <si>
    <t xml:space="preserve">BROOKS COUNTY</t>
  </si>
  <si>
    <t xml:space="preserve">FALFURRIAS</t>
  </si>
  <si>
    <t xml:space="preserve">PSO</t>
  </si>
  <si>
    <t xml:space="preserve">KPSO</t>
  </si>
  <si>
    <t xml:space="preserve">STEVENS FLD</t>
  </si>
  <si>
    <t xml:space="preserve">PAGOSA SPRINGS</t>
  </si>
  <si>
    <t xml:space="preserve">ALN</t>
  </si>
  <si>
    <t xml:space="preserve">KALN</t>
  </si>
  <si>
    <t xml:space="preserve">ST LOUIS RGNL</t>
  </si>
  <si>
    <t xml:space="preserve">ALTON/ST LOUIS</t>
  </si>
  <si>
    <t xml:space="preserve">BYL</t>
  </si>
  <si>
    <t xml:space="preserve">KBYL</t>
  </si>
  <si>
    <t xml:space="preserve">WILLIAMSBURG-WHITLEY COUNTY</t>
  </si>
  <si>
    <t xml:space="preserve">CAD</t>
  </si>
  <si>
    <t xml:space="preserve">KCAD</t>
  </si>
  <si>
    <t xml:space="preserve">WEXFORD COUNTY</t>
  </si>
  <si>
    <t xml:space="preserve">CADILLAC</t>
  </si>
  <si>
    <t xml:space="preserve">STF</t>
  </si>
  <si>
    <t xml:space="preserve">KSTF</t>
  </si>
  <si>
    <t xml:space="preserve">GEORGE M BRYAN</t>
  </si>
  <si>
    <t xml:space="preserve">STARKVILLE</t>
  </si>
  <si>
    <t xml:space="preserve">HTH</t>
  </si>
  <si>
    <t xml:space="preserve">KHTH</t>
  </si>
  <si>
    <t xml:space="preserve">HAWTHORNE INDUSTRIAL</t>
  </si>
  <si>
    <t xml:space="preserve">GOK</t>
  </si>
  <si>
    <t xml:space="preserve">KGOK</t>
  </si>
  <si>
    <t xml:space="preserve">GUTHRIE/EDMOND RGNL</t>
  </si>
  <si>
    <t xml:space="preserve">GUTHRIE</t>
  </si>
  <si>
    <t xml:space="preserve">SUD</t>
  </si>
  <si>
    <t xml:space="preserve">KSUD</t>
  </si>
  <si>
    <t xml:space="preserve">STROUD MUNI</t>
  </si>
  <si>
    <t xml:space="preserve">STROUD</t>
  </si>
  <si>
    <t xml:space="preserve">XNX</t>
  </si>
  <si>
    <t xml:space="preserve">KXNX</t>
  </si>
  <si>
    <t xml:space="preserve">MUSIC CITY EXEC</t>
  </si>
  <si>
    <t xml:space="preserve">GALLATIN</t>
  </si>
  <si>
    <t xml:space="preserve">SNK</t>
  </si>
  <si>
    <t xml:space="preserve">KSNK</t>
  </si>
  <si>
    <t xml:space="preserve">WINSTON FLD</t>
  </si>
  <si>
    <t xml:space="preserve">48I</t>
  </si>
  <si>
    <t xml:space="preserve">BRAXTON COUNTY</t>
  </si>
  <si>
    <t xml:space="preserve">SUTTON</t>
  </si>
  <si>
    <t xml:space="preserve">DTN</t>
  </si>
  <si>
    <t xml:space="preserve">KDTN</t>
  </si>
  <si>
    <t xml:space="preserve">SHREVEPORT DOWNTOWN</t>
  </si>
  <si>
    <t xml:space="preserve">DTW</t>
  </si>
  <si>
    <t xml:space="preserve">KDTW</t>
  </si>
  <si>
    <t xml:space="preserve">DETROIT METRO WAYNE COUNTY</t>
  </si>
  <si>
    <t xml:space="preserve">ONZ</t>
  </si>
  <si>
    <t xml:space="preserve">KONZ</t>
  </si>
  <si>
    <t xml:space="preserve">GROSSE ILE MUNI</t>
  </si>
  <si>
    <t xml:space="preserve">DETROIT/GROSSE ILE</t>
  </si>
  <si>
    <t xml:space="preserve">GAS</t>
  </si>
  <si>
    <t xml:space="preserve">KGAS</t>
  </si>
  <si>
    <t xml:space="preserve">GALLIA-MEIGS RGNL</t>
  </si>
  <si>
    <t xml:space="preserve">GALLIPOLIS</t>
  </si>
  <si>
    <t xml:space="preserve">1M5</t>
  </si>
  <si>
    <t xml:space="preserve">DOUGLAS HUNTER FLD</t>
  </si>
  <si>
    <t xml:space="preserve">STE</t>
  </si>
  <si>
    <t xml:space="preserve">KSTE</t>
  </si>
  <si>
    <t xml:space="preserve">STEVENS POINT MUNI</t>
  </si>
  <si>
    <t xml:space="preserve">STEVENS POINT</t>
  </si>
  <si>
    <t xml:space="preserve">O85</t>
  </si>
  <si>
    <t xml:space="preserve">BENTON FLD</t>
  </si>
  <si>
    <t xml:space="preserve">EOK</t>
  </si>
  <si>
    <t xml:space="preserve">KEOK</t>
  </si>
  <si>
    <t xml:space="preserve">KEOKUK MUNI</t>
  </si>
  <si>
    <t xml:space="preserve">KEOKUK</t>
  </si>
  <si>
    <t xml:space="preserve">GTR</t>
  </si>
  <si>
    <t xml:space="preserve">KGTR</t>
  </si>
  <si>
    <t xml:space="preserve">GOLDEN TRIANGLE RGNL</t>
  </si>
  <si>
    <t xml:space="preserve">COLUMBUS/W POINT/STARKVILLE</t>
  </si>
  <si>
    <t xml:space="preserve">ZZV</t>
  </si>
  <si>
    <t xml:space="preserve">KZZV</t>
  </si>
  <si>
    <t xml:space="preserve">ZANESVILLE MUNI</t>
  </si>
  <si>
    <t xml:space="preserve">ZANESVILLE</t>
  </si>
  <si>
    <t xml:space="preserve">SUE</t>
  </si>
  <si>
    <t xml:space="preserve">KSUE</t>
  </si>
  <si>
    <t xml:space="preserve">DOOR COUNTY CHERRYLAND</t>
  </si>
  <si>
    <t xml:space="preserve">STURGEON BAY</t>
  </si>
  <si>
    <t xml:space="preserve">CRW</t>
  </si>
  <si>
    <t xml:space="preserve">KCRW</t>
  </si>
  <si>
    <t xml:space="preserve">WEST VIRGINIA INTL YEAGER</t>
  </si>
  <si>
    <t xml:space="preserve">SAR</t>
  </si>
  <si>
    <t xml:space="preserve">KSAR</t>
  </si>
  <si>
    <t xml:space="preserve">SPARTA COMMUNITY-HUNTER FLD</t>
  </si>
  <si>
    <t xml:space="preserve">BAD</t>
  </si>
  <si>
    <t xml:space="preserve">KBAD</t>
  </si>
  <si>
    <t xml:space="preserve">BARKSDALE AFB</t>
  </si>
  <si>
    <t xml:space="preserve">BOSSIER CITY</t>
  </si>
  <si>
    <t xml:space="preserve">S34</t>
  </si>
  <si>
    <t xml:space="preserve">PLAINS</t>
  </si>
  <si>
    <t xml:space="preserve">MQI</t>
  </si>
  <si>
    <t xml:space="preserve">KMQI</t>
  </si>
  <si>
    <t xml:space="preserve">DARE COUNTY RGNL</t>
  </si>
  <si>
    <t xml:space="preserve">MANTEO</t>
  </si>
  <si>
    <t xml:space="preserve">10G</t>
  </si>
  <si>
    <t xml:space="preserve">HOLMES COUNTY</t>
  </si>
  <si>
    <t xml:space="preserve">MILLERSBURG</t>
  </si>
  <si>
    <t xml:space="preserve">3F7</t>
  </si>
  <si>
    <t xml:space="preserve">JONES MEML</t>
  </si>
  <si>
    <t xml:space="preserve">BRISTOW</t>
  </si>
  <si>
    <t xml:space="preserve">OKM</t>
  </si>
  <si>
    <t xml:space="preserve">KOKM</t>
  </si>
  <si>
    <t xml:space="preserve">OKMULGEE RGNL/PAUL AND BETTY ABBOTT FLD</t>
  </si>
  <si>
    <t xml:space="preserve">OKMULGEE</t>
  </si>
  <si>
    <t xml:space="preserve">JWN</t>
  </si>
  <si>
    <t xml:space="preserve">KJWN</t>
  </si>
  <si>
    <t xml:space="preserve">JOHN C TUNE</t>
  </si>
  <si>
    <t xml:space="preserve">LRD</t>
  </si>
  <si>
    <t xml:space="preserve">KLRD</t>
  </si>
  <si>
    <t xml:space="preserve">LAREDO INTL</t>
  </si>
  <si>
    <t xml:space="preserve">LAREDO</t>
  </si>
  <si>
    <t xml:space="preserve">CMY</t>
  </si>
  <si>
    <t xml:space="preserve">KCMY</t>
  </si>
  <si>
    <t xml:space="preserve">SPARTA/FORT MC COY</t>
  </si>
  <si>
    <t xml:space="preserve">SAV</t>
  </si>
  <si>
    <t xml:space="preserve">KSAV</t>
  </si>
  <si>
    <t xml:space="preserve">SAVANNAH/HILTON HEAD INTL</t>
  </si>
  <si>
    <t xml:space="preserve">SAVANNAH</t>
  </si>
  <si>
    <t xml:space="preserve">100LL,A,A+,A++</t>
  </si>
  <si>
    <t xml:space="preserve">OZA</t>
  </si>
  <si>
    <t xml:space="preserve">KOZA</t>
  </si>
  <si>
    <t xml:space="preserve">OZONA MUNI</t>
  </si>
  <si>
    <t xml:space="preserve">OZONA</t>
  </si>
  <si>
    <t xml:space="preserve">SHR</t>
  </si>
  <si>
    <t xml:space="preserve">KSHR</t>
  </si>
  <si>
    <t xml:space="preserve">SHERIDAN COUNTY</t>
  </si>
  <si>
    <t xml:space="preserve">SHERIDAN</t>
  </si>
  <si>
    <t xml:space="preserve">UBS</t>
  </si>
  <si>
    <t xml:space="preserve">KUBS</t>
  </si>
  <si>
    <t xml:space="preserve">COLUMBUS-LOWNDES COUNTY</t>
  </si>
  <si>
    <t xml:space="preserve">GVQ</t>
  </si>
  <si>
    <t xml:space="preserve">KGVQ</t>
  </si>
  <si>
    <t xml:space="preserve">GENESEE COUNTY</t>
  </si>
  <si>
    <t xml:space="preserve">ELK</t>
  </si>
  <si>
    <t xml:space="preserve">KELK</t>
  </si>
  <si>
    <t xml:space="preserve">ELK CITY RGNL BUSINESS</t>
  </si>
  <si>
    <t xml:space="preserve">ELK CITY</t>
  </si>
  <si>
    <t xml:space="preserve">M34</t>
  </si>
  <si>
    <t xml:space="preserve">KENTUCKY DAM STATE PARK</t>
  </si>
  <si>
    <t xml:space="preserve">CALVERT CITY</t>
  </si>
  <si>
    <t xml:space="preserve">I40</t>
  </si>
  <si>
    <t xml:space="preserve">RICHARD DOWNING</t>
  </si>
  <si>
    <t xml:space="preserve">COSHOCTON</t>
  </si>
  <si>
    <t xml:space="preserve">1O4</t>
  </si>
  <si>
    <t xml:space="preserve">THOMAS MUNI</t>
  </si>
  <si>
    <t xml:space="preserve">THOMAS</t>
  </si>
  <si>
    <t xml:space="preserve">PJC</t>
  </si>
  <si>
    <t xml:space="preserve">KPJC</t>
  </si>
  <si>
    <t xml:space="preserve">ZELIENOPLE MUNI</t>
  </si>
  <si>
    <t xml:space="preserve">ZELIENOPLE</t>
  </si>
  <si>
    <t xml:space="preserve">MEZ</t>
  </si>
  <si>
    <t xml:space="preserve">KMEZ</t>
  </si>
  <si>
    <t xml:space="preserve">MENA INTERMOUNTAIN MUNI</t>
  </si>
  <si>
    <t xml:space="preserve">MENA</t>
  </si>
  <si>
    <t xml:space="preserve">SVE</t>
  </si>
  <si>
    <t xml:space="preserve">KSVE</t>
  </si>
  <si>
    <t xml:space="preserve">SUSANVILLE MUNI</t>
  </si>
  <si>
    <t xml:space="preserve">SUSANVILLE</t>
  </si>
  <si>
    <t xml:space="preserve">PPQ</t>
  </si>
  <si>
    <t xml:space="preserve">KPPQ</t>
  </si>
  <si>
    <t xml:space="preserve">PITTSFIELD PENSTONE MUNI</t>
  </si>
  <si>
    <t xml:space="preserve">9M6</t>
  </si>
  <si>
    <t xml:space="preserve">KELLY-DUMAS</t>
  </si>
  <si>
    <t xml:space="preserve">OAK GROVE</t>
  </si>
  <si>
    <t xml:space="preserve">IWI</t>
  </si>
  <si>
    <t xml:space="preserve">KIWI</t>
  </si>
  <si>
    <t xml:space="preserve">WISCASSET</t>
  </si>
  <si>
    <t xml:space="preserve">HOP</t>
  </si>
  <si>
    <t xml:space="preserve">KHOP</t>
  </si>
  <si>
    <t xml:space="preserve">CAMPBELL AAF (FORT CAMPBELL)</t>
  </si>
  <si>
    <t xml:space="preserve">FORT CAMPBELL/HOPKINSVILLE</t>
  </si>
  <si>
    <t xml:space="preserve">GHM</t>
  </si>
  <si>
    <t xml:space="preserve">KGHM</t>
  </si>
  <si>
    <t xml:space="preserve">CENTERVILLE MUNI</t>
  </si>
  <si>
    <t xml:space="preserve">CENTERVILLE</t>
  </si>
  <si>
    <t xml:space="preserve">M91</t>
  </si>
  <si>
    <t xml:space="preserve">SPRINGFIELD ROBERTSON COUNTY</t>
  </si>
  <si>
    <t xml:space="preserve">LND</t>
  </si>
  <si>
    <t xml:space="preserve">KLND</t>
  </si>
  <si>
    <t xml:space="preserve">HUNT FLD</t>
  </si>
  <si>
    <t xml:space="preserve">LANDER</t>
  </si>
  <si>
    <t xml:space="preserve">CBK</t>
  </si>
  <si>
    <t xml:space="preserve">KCBK</t>
  </si>
  <si>
    <t xml:space="preserve">SHALZ FLD</t>
  </si>
  <si>
    <t xml:space="preserve">COLBY</t>
  </si>
  <si>
    <t xml:space="preserve">CUH</t>
  </si>
  <si>
    <t xml:space="preserve">KCUH</t>
  </si>
  <si>
    <t xml:space="preserve">CUSHING MUNI</t>
  </si>
  <si>
    <t xml:space="preserve">CUSHING</t>
  </si>
  <si>
    <t xml:space="preserve">JWG</t>
  </si>
  <si>
    <t xml:space="preserve">KJWG</t>
  </si>
  <si>
    <t xml:space="preserve">WATONGA RGNL</t>
  </si>
  <si>
    <t xml:space="preserve">WATONGA</t>
  </si>
  <si>
    <t xml:space="preserve">RKR</t>
  </si>
  <si>
    <t xml:space="preserve">KRKR</t>
  </si>
  <si>
    <t xml:space="preserve">ROBERT S KERR</t>
  </si>
  <si>
    <t xml:space="preserve">POTEAU</t>
  </si>
  <si>
    <t xml:space="preserve">CPR</t>
  </si>
  <si>
    <t xml:space="preserve">KCPR</t>
  </si>
  <si>
    <t xml:space="preserve">CASPER/NATRONA COUNTY INTL</t>
  </si>
  <si>
    <t xml:space="preserve">CASPER</t>
  </si>
  <si>
    <t xml:space="preserve">SVN</t>
  </si>
  <si>
    <t xml:space="preserve">KSVN</t>
  </si>
  <si>
    <t xml:space="preserve">HUNTER AAF</t>
  </si>
  <si>
    <t xml:space="preserve">IIB</t>
  </si>
  <si>
    <t xml:space="preserve">KIIB</t>
  </si>
  <si>
    <t xml:space="preserve">JAMES H CONNELL FLD AT INDEPENDENCE MUNI</t>
  </si>
  <si>
    <t xml:space="preserve">INDEPENDENCE</t>
  </si>
  <si>
    <t xml:space="preserve">SUN</t>
  </si>
  <si>
    <t xml:space="preserve">KSUN</t>
  </si>
  <si>
    <t xml:space="preserve">FRIEDMAN MEML</t>
  </si>
  <si>
    <t xml:space="preserve">HAILEY</t>
  </si>
  <si>
    <t xml:space="preserve">UIN</t>
  </si>
  <si>
    <t xml:space="preserve">KUIN</t>
  </si>
  <si>
    <t xml:space="preserve">QUINCY RGNL-BALDWIN FLD</t>
  </si>
  <si>
    <t xml:space="preserve">QUINCY</t>
  </si>
  <si>
    <t xml:space="preserve">FNT</t>
  </si>
  <si>
    <t xml:space="preserve">KFNT</t>
  </si>
  <si>
    <t xml:space="preserve">BISHOP INTL</t>
  </si>
  <si>
    <t xml:space="preserve">FLINT</t>
  </si>
  <si>
    <t xml:space="preserve">IKW</t>
  </si>
  <si>
    <t xml:space="preserve">KIKW</t>
  </si>
  <si>
    <t xml:space="preserve">JACK BARSTOW</t>
  </si>
  <si>
    <t xml:space="preserve">MIDLAND</t>
  </si>
  <si>
    <t xml:space="preserve">CKV</t>
  </si>
  <si>
    <t xml:space="preserve">KCKV</t>
  </si>
  <si>
    <t xml:space="preserve">OUTLAW FLD</t>
  </si>
  <si>
    <t xml:space="preserve">CLARKSVILLE</t>
  </si>
  <si>
    <t xml:space="preserve">HLG</t>
  </si>
  <si>
    <t xml:space="preserve">KHLG</t>
  </si>
  <si>
    <t xml:space="preserve">WHEELING OHIO COUNTY</t>
  </si>
  <si>
    <t xml:space="preserve">WHEELING</t>
  </si>
  <si>
    <t xml:space="preserve">MYEH</t>
  </si>
  <si>
    <t xml:space="preserve">NORTH ELEUTHERA</t>
  </si>
  <si>
    <t xml:space="preserve">VTI</t>
  </si>
  <si>
    <t xml:space="preserve">KVTI</t>
  </si>
  <si>
    <t xml:space="preserve">VINTON VETERANS MEML AIRPARK</t>
  </si>
  <si>
    <t xml:space="preserve">VINTON</t>
  </si>
  <si>
    <t xml:space="preserve">AUG</t>
  </si>
  <si>
    <t xml:space="preserve">KAUG</t>
  </si>
  <si>
    <t xml:space="preserve">AUGUSTA STATE</t>
  </si>
  <si>
    <t xml:space="preserve">GWO</t>
  </si>
  <si>
    <t xml:space="preserve">KGWO</t>
  </si>
  <si>
    <t xml:space="preserve">GREENWOOD-LEFLORE</t>
  </si>
  <si>
    <t xml:space="preserve">M83</t>
  </si>
  <si>
    <t xml:space="preserve">MCCHAREN FLD</t>
  </si>
  <si>
    <t xml:space="preserve">RTN</t>
  </si>
  <si>
    <t xml:space="preserve">KRTN</t>
  </si>
  <si>
    <t xml:space="preserve">RATON MUNI/CREWS FLD</t>
  </si>
  <si>
    <t xml:space="preserve">RATON</t>
  </si>
  <si>
    <t xml:space="preserve">LPR</t>
  </si>
  <si>
    <t xml:space="preserve">KLPR</t>
  </si>
  <si>
    <t xml:space="preserve">LORAIN COUNTY RGNL</t>
  </si>
  <si>
    <t xml:space="preserve">LORAIN/ELYRIA</t>
  </si>
  <si>
    <t xml:space="preserve">3Y2</t>
  </si>
  <si>
    <t xml:space="preserve">GEORGE L SCOTT MUNI</t>
  </si>
  <si>
    <t xml:space="preserve">WEST UNION</t>
  </si>
  <si>
    <t xml:space="preserve">CPS</t>
  </si>
  <si>
    <t xml:space="preserve">KCPS</t>
  </si>
  <si>
    <t xml:space="preserve">ST LOUIS DOWNTOWN</t>
  </si>
  <si>
    <t xml:space="preserve">CAHOKIA/ST LOUIS</t>
  </si>
  <si>
    <t xml:space="preserve">MBS</t>
  </si>
  <si>
    <t xml:space="preserve">KMBS</t>
  </si>
  <si>
    <t xml:space="preserve">MBS INTL</t>
  </si>
  <si>
    <t xml:space="preserve">SAGINAW</t>
  </si>
  <si>
    <t xml:space="preserve">M18</t>
  </si>
  <si>
    <t xml:space="preserve">HOPE MUNI</t>
  </si>
  <si>
    <t xml:space="preserve">HOPE</t>
  </si>
  <si>
    <t xml:space="preserve">S27</t>
  </si>
  <si>
    <t xml:space="preserve">KALISPELL CITY</t>
  </si>
  <si>
    <t xml:space="preserve">KALISPELL</t>
  </si>
  <si>
    <t xml:space="preserve">JHW</t>
  </si>
  <si>
    <t xml:space="preserve">KJHW</t>
  </si>
  <si>
    <t xml:space="preserve">CHAUTAUQUA COUNTY/JAMESTOWN</t>
  </si>
  <si>
    <t xml:space="preserve">BJJ</t>
  </si>
  <si>
    <t xml:space="preserve">KBJJ</t>
  </si>
  <si>
    <t xml:space="preserve">WOOSTER</t>
  </si>
  <si>
    <t xml:space="preserve">GDW</t>
  </si>
  <si>
    <t xml:space="preserve">KGDW</t>
  </si>
  <si>
    <t xml:space="preserve">GLADWIN ZETTEL MEML</t>
  </si>
  <si>
    <t xml:space="preserve">GLADWIN</t>
  </si>
  <si>
    <t xml:space="preserve">FFL</t>
  </si>
  <si>
    <t xml:space="preserve">KFFL</t>
  </si>
  <si>
    <t xml:space="preserve">OLZ</t>
  </si>
  <si>
    <t xml:space="preserve">KOLZ</t>
  </si>
  <si>
    <t xml:space="preserve">OELWEIN MUNI</t>
  </si>
  <si>
    <t xml:space="preserve">OELWEIN</t>
  </si>
  <si>
    <t xml:space="preserve">BVI</t>
  </si>
  <si>
    <t xml:space="preserve">KBVI</t>
  </si>
  <si>
    <t xml:space="preserve">BEAVER COUNTY</t>
  </si>
  <si>
    <t xml:space="preserve">BEAVER FALLS</t>
  </si>
  <si>
    <t xml:space="preserve">EOD</t>
  </si>
  <si>
    <t xml:space="preserve">KEOD</t>
  </si>
  <si>
    <t xml:space="preserve">SABRE AAF (FORT CAMPBELL)</t>
  </si>
  <si>
    <t xml:space="preserve">FORT CAMPBELL (CLARKSVILLE)</t>
  </si>
  <si>
    <t xml:space="preserve">CBM</t>
  </si>
  <si>
    <t xml:space="preserve">KCBM</t>
  </si>
  <si>
    <t xml:space="preserve">COLUMBUS AFB</t>
  </si>
  <si>
    <t xml:space="preserve">PAH</t>
  </si>
  <si>
    <t xml:space="preserve">KPAH</t>
  </si>
  <si>
    <t xml:space="preserve">BARKLEY RGNL</t>
  </si>
  <si>
    <t xml:space="preserve">PADUCAH</t>
  </si>
  <si>
    <t xml:space="preserve">MLU</t>
  </si>
  <si>
    <t xml:space="preserve">KMLU</t>
  </si>
  <si>
    <t xml:space="preserve">MONROE RGNL</t>
  </si>
  <si>
    <t xml:space="preserve">2G2</t>
  </si>
  <si>
    <t xml:space="preserve">GEARY A BATES/JEFFERSON COUNTY AIRPARK</t>
  </si>
  <si>
    <t xml:space="preserve">STEUBENVILLE</t>
  </si>
  <si>
    <t xml:space="preserve">MKO</t>
  </si>
  <si>
    <t xml:space="preserve">KMKO</t>
  </si>
  <si>
    <t xml:space="preserve">MUSKOGEE-DAVIS RGNL</t>
  </si>
  <si>
    <t xml:space="preserve">MUSKOGEE</t>
  </si>
  <si>
    <t xml:space="preserve">FKL</t>
  </si>
  <si>
    <t xml:space="preserve">KFKL</t>
  </si>
  <si>
    <t xml:space="preserve">VENANGO RGNL</t>
  </si>
  <si>
    <t xml:space="preserve">I18</t>
  </si>
  <si>
    <t xml:space="preserve">RAVENSWOOD</t>
  </si>
  <si>
    <t xml:space="preserve">DEH</t>
  </si>
  <si>
    <t xml:space="preserve">KDEH</t>
  </si>
  <si>
    <t xml:space="preserve">DECORAH MUNI</t>
  </si>
  <si>
    <t xml:space="preserve">DECORAH</t>
  </si>
  <si>
    <t xml:space="preserve">HYX</t>
  </si>
  <si>
    <t xml:space="preserve">KHYX</t>
  </si>
  <si>
    <t xml:space="preserve">SAGINAW COUNTY/H W BROWNE</t>
  </si>
  <si>
    <t xml:space="preserve">STL</t>
  </si>
  <si>
    <t xml:space="preserve">KSTL</t>
  </si>
  <si>
    <t xml:space="preserve">ST LOUIS LAMBERT INTL</t>
  </si>
  <si>
    <t xml:space="preserve">ST LOUIS</t>
  </si>
  <si>
    <t xml:space="preserve">MO</t>
  </si>
  <si>
    <t xml:space="preserve">M40</t>
  </si>
  <si>
    <t xml:space="preserve">ABERDEEN/AMORY</t>
  </si>
  <si>
    <t xml:space="preserve">GPI</t>
  </si>
  <si>
    <t xml:space="preserve">KGPI</t>
  </si>
  <si>
    <t xml:space="preserve">GLACIER PARK INTL</t>
  </si>
  <si>
    <t xml:space="preserve">CDR</t>
  </si>
  <si>
    <t xml:space="preserve">KCDR</t>
  </si>
  <si>
    <t xml:space="preserve">CHADRON MUNI</t>
  </si>
  <si>
    <t xml:space="preserve">CHADRON</t>
  </si>
  <si>
    <t xml:space="preserve">05U</t>
  </si>
  <si>
    <t xml:space="preserve">EUREKA</t>
  </si>
  <si>
    <t xml:space="preserve">9G0</t>
  </si>
  <si>
    <t xml:space="preserve">BUFFALO AIRFIELD</t>
  </si>
  <si>
    <t xml:space="preserve">BUFFALO</t>
  </si>
  <si>
    <t xml:space="preserve">CWA</t>
  </si>
  <si>
    <t xml:space="preserve">KCWA</t>
  </si>
  <si>
    <t xml:space="preserve">CENTRAL WISCONSIN</t>
  </si>
  <si>
    <t xml:space="preserve">MOSINEE</t>
  </si>
  <si>
    <t xml:space="preserve">CDI</t>
  </si>
  <si>
    <t xml:space="preserve">KCDI</t>
  </si>
  <si>
    <t xml:space="preserve">CAMBRIDGE MUNI</t>
  </si>
  <si>
    <t xml:space="preserve">29D</t>
  </si>
  <si>
    <t xml:space="preserve">GROVE CITY</t>
  </si>
  <si>
    <t xml:space="preserve">LSE</t>
  </si>
  <si>
    <t xml:space="preserve">KLSE</t>
  </si>
  <si>
    <t xml:space="preserve">LA CROSSE RGNL</t>
  </si>
  <si>
    <t xml:space="preserve">LA CROSSE</t>
  </si>
  <si>
    <t xml:space="preserve">PTK</t>
  </si>
  <si>
    <t xml:space="preserve">KPTK</t>
  </si>
  <si>
    <t xml:space="preserve">OAKLAND COUNTY INTL</t>
  </si>
  <si>
    <t xml:space="preserve">RIW</t>
  </si>
  <si>
    <t xml:space="preserve">KRIW</t>
  </si>
  <si>
    <t xml:space="preserve">CENTRAL WYOMING RGNL</t>
  </si>
  <si>
    <t xml:space="preserve">RIVERTON</t>
  </si>
  <si>
    <t xml:space="preserve">MNE</t>
  </si>
  <si>
    <t xml:space="preserve">KMNE</t>
  </si>
  <si>
    <t xml:space="preserve">MNM</t>
  </si>
  <si>
    <t xml:space="preserve">KMNM</t>
  </si>
  <si>
    <t xml:space="preserve">MENOMINEE RGNL</t>
  </si>
  <si>
    <t xml:space="preserve">MENOMINEE</t>
  </si>
  <si>
    <t xml:space="preserve">PCD</t>
  </si>
  <si>
    <t xml:space="preserve">KPCD</t>
  </si>
  <si>
    <t xml:space="preserve">PERRYVILLE RGNL</t>
  </si>
  <si>
    <t xml:space="preserve">PERRYVILLE</t>
  </si>
  <si>
    <t xml:space="preserve">SWO</t>
  </si>
  <si>
    <t xml:space="preserve">KSWO</t>
  </si>
  <si>
    <t xml:space="preserve">STILLWATER RGNL</t>
  </si>
  <si>
    <t xml:space="preserve">STILLWATER</t>
  </si>
  <si>
    <t xml:space="preserve">M02</t>
  </si>
  <si>
    <t xml:space="preserve">DICKSON MUNI</t>
  </si>
  <si>
    <t xml:space="preserve">DICKSON</t>
  </si>
  <si>
    <t xml:space="preserve">SNH</t>
  </si>
  <si>
    <t xml:space="preserve">KSNH</t>
  </si>
  <si>
    <t xml:space="preserve">SAVANNAH-HARDIN COUNTY</t>
  </si>
  <si>
    <t xml:space="preserve">BCK</t>
  </si>
  <si>
    <t xml:space="preserve">KBCK</t>
  </si>
  <si>
    <t xml:space="preserve">BLACK RIVER FALLS AREA</t>
  </si>
  <si>
    <t xml:space="preserve">BLACK RIVER FALLS</t>
  </si>
  <si>
    <t xml:space="preserve">4CO3</t>
  </si>
  <si>
    <t xml:space="preserve">GRIFFIN FLD</t>
  </si>
  <si>
    <t xml:space="preserve">WALSH</t>
  </si>
  <si>
    <t xml:space="preserve">TVC</t>
  </si>
  <si>
    <t xml:space="preserve">KTVC</t>
  </si>
  <si>
    <t xml:space="preserve">CHERRY CAPITAL</t>
  </si>
  <si>
    <t xml:space="preserve">TRAVERSE CITY</t>
  </si>
  <si>
    <t xml:space="preserve">GNT</t>
  </si>
  <si>
    <t xml:space="preserve">KGNT</t>
  </si>
  <si>
    <t xml:space="preserve">GRANTS-MILAN MUNI</t>
  </si>
  <si>
    <t xml:space="preserve">GRANTS</t>
  </si>
  <si>
    <t xml:space="preserve">BUF</t>
  </si>
  <si>
    <t xml:space="preserve">KBUF</t>
  </si>
  <si>
    <t xml:space="preserve">BUFFALO NIAGARA INTL</t>
  </si>
  <si>
    <t xml:space="preserve">3G3</t>
  </si>
  <si>
    <t xml:space="preserve">WADSWORTH MUNI</t>
  </si>
  <si>
    <t xml:space="preserve">WADSWORTH</t>
  </si>
  <si>
    <t xml:space="preserve">MFI</t>
  </si>
  <si>
    <t xml:space="preserve">KMFI</t>
  </si>
  <si>
    <t xml:space="preserve">MARSHFIELD MUNI</t>
  </si>
  <si>
    <t xml:space="preserve">WVL</t>
  </si>
  <si>
    <t xml:space="preserve">KWVL</t>
  </si>
  <si>
    <t xml:space="preserve">WATERVILLE RGNL</t>
  </si>
  <si>
    <t xml:space="preserve">WATERVILLE</t>
  </si>
  <si>
    <t xml:space="preserve">DET</t>
  </si>
  <si>
    <t xml:space="preserve">KDET</t>
  </si>
  <si>
    <t xml:space="preserve">COLEMAN A YOUNG MUNI</t>
  </si>
  <si>
    <t xml:space="preserve">JSV</t>
  </si>
  <si>
    <t xml:space="preserve">KJSV</t>
  </si>
  <si>
    <t xml:space="preserve">SALLISAW MUNI</t>
  </si>
  <si>
    <t xml:space="preserve">SALLISAW</t>
  </si>
  <si>
    <t xml:space="preserve">6G1</t>
  </si>
  <si>
    <t xml:space="preserve">VLL</t>
  </si>
  <si>
    <t xml:space="preserve">KVLL</t>
  </si>
  <si>
    <t xml:space="preserve">OAKLAND/TROY</t>
  </si>
  <si>
    <t xml:space="preserve">FLX</t>
  </si>
  <si>
    <t xml:space="preserve">KFLX</t>
  </si>
  <si>
    <t xml:space="preserve">FALLON MUNI</t>
  </si>
  <si>
    <t xml:space="preserve">FALLON</t>
  </si>
  <si>
    <t xml:space="preserve">M75</t>
  </si>
  <si>
    <t xml:space="preserve">MALTA</t>
  </si>
  <si>
    <t xml:space="preserve">DKK</t>
  </si>
  <si>
    <t xml:space="preserve">KDKK</t>
  </si>
  <si>
    <t xml:space="preserve">CHAUTAUQUA COUNTY/DUNKIRK</t>
  </si>
  <si>
    <t xml:space="preserve">DUNKIRK</t>
  </si>
  <si>
    <t xml:space="preserve">1G5</t>
  </si>
  <si>
    <t xml:space="preserve">MEDINA MUNI</t>
  </si>
  <si>
    <t xml:space="preserve">MEDINA</t>
  </si>
  <si>
    <t xml:space="preserve">8G2</t>
  </si>
  <si>
    <t xml:space="preserve">CORRY-LAWRENCE</t>
  </si>
  <si>
    <t xml:space="preserve">CORRY</t>
  </si>
  <si>
    <t xml:space="preserve">OEL</t>
  </si>
  <si>
    <t xml:space="preserve">KOEL</t>
  </si>
  <si>
    <t xml:space="preserve">OAKLEY MUNI</t>
  </si>
  <si>
    <t xml:space="preserve">OAKLEY</t>
  </si>
  <si>
    <t xml:space="preserve">1H0</t>
  </si>
  <si>
    <t xml:space="preserve">CREVE COEUR</t>
  </si>
  <si>
    <t xml:space="preserve">RVS</t>
  </si>
  <si>
    <t xml:space="preserve">KRVS</t>
  </si>
  <si>
    <t xml:space="preserve">TULSA RIVERSIDE</t>
  </si>
  <si>
    <t xml:space="preserve">TULSA</t>
  </si>
  <si>
    <t xml:space="preserve">4G5</t>
  </si>
  <si>
    <t xml:space="preserve">WOODSFIELD</t>
  </si>
  <si>
    <t xml:space="preserve">AUW</t>
  </si>
  <si>
    <t xml:space="preserve">KAUW</t>
  </si>
  <si>
    <t xml:space="preserve">WAUSAU DOWNTOWN</t>
  </si>
  <si>
    <t xml:space="preserve">WAUSAU</t>
  </si>
  <si>
    <t xml:space="preserve">BYG</t>
  </si>
  <si>
    <t xml:space="preserve">KBYG</t>
  </si>
  <si>
    <t xml:space="preserve">CLE</t>
  </si>
  <si>
    <t xml:space="preserve">KCLE</t>
  </si>
  <si>
    <t xml:space="preserve">CLEVELAND-HOPKINS INTL</t>
  </si>
  <si>
    <t xml:space="preserve">CEY</t>
  </si>
  <si>
    <t xml:space="preserve">KCEY</t>
  </si>
  <si>
    <t xml:space="preserve">KYLE-OAKLEY FLD</t>
  </si>
  <si>
    <t xml:space="preserve">MURRAY</t>
  </si>
  <si>
    <t xml:space="preserve">M25</t>
  </si>
  <si>
    <t xml:space="preserve">MAYFIELD GRAVES COUNTY</t>
  </si>
  <si>
    <t xml:space="preserve">MAYFIELD</t>
  </si>
  <si>
    <t xml:space="preserve">GIC</t>
  </si>
  <si>
    <t xml:space="preserve">KGIC</t>
  </si>
  <si>
    <t xml:space="preserve">IDAHO COUNTY</t>
  </si>
  <si>
    <t xml:space="preserve">GRANGEVILLE</t>
  </si>
  <si>
    <t xml:space="preserve">HAE</t>
  </si>
  <si>
    <t xml:space="preserve">KHAE</t>
  </si>
  <si>
    <t xml:space="preserve">HANNIBAL RGNL</t>
  </si>
  <si>
    <t xml:space="preserve">HANNIBAL</t>
  </si>
  <si>
    <t xml:space="preserve">GLH</t>
  </si>
  <si>
    <t xml:space="preserve">KGLH</t>
  </si>
  <si>
    <t xml:space="preserve">GREENVILLE MID-DELTA</t>
  </si>
  <si>
    <t xml:space="preserve">GNF</t>
  </si>
  <si>
    <t xml:space="preserve">KGNF</t>
  </si>
  <si>
    <t xml:space="preserve">GRENADA MUNI</t>
  </si>
  <si>
    <t xml:space="preserve">GRENADA</t>
  </si>
  <si>
    <t xml:space="preserve">MCK</t>
  </si>
  <si>
    <t xml:space="preserve">KMCK</t>
  </si>
  <si>
    <t xml:space="preserve">MC COOK BEN NELSON RGNL</t>
  </si>
  <si>
    <t xml:space="preserve">MC COOK</t>
  </si>
  <si>
    <t xml:space="preserve">DMN</t>
  </si>
  <si>
    <t xml:space="preserve">KDMN</t>
  </si>
  <si>
    <t xml:space="preserve">DEMING MUNI</t>
  </si>
  <si>
    <t xml:space="preserve">DEMING</t>
  </si>
  <si>
    <t xml:space="preserve">PHD</t>
  </si>
  <si>
    <t xml:space="preserve">KPHD</t>
  </si>
  <si>
    <t xml:space="preserve">HARRY CLEVER FLD</t>
  </si>
  <si>
    <t xml:space="preserve">NEW PHILADELPHIA</t>
  </si>
  <si>
    <t xml:space="preserve">PKB</t>
  </si>
  <si>
    <t xml:space="preserve">KPKB</t>
  </si>
  <si>
    <t xml:space="preserve">MID-OHIO VALLEY RGNL</t>
  </si>
  <si>
    <t xml:space="preserve">PARKERSBURG</t>
  </si>
  <si>
    <t xml:space="preserve">USW</t>
  </si>
  <si>
    <t xml:space="preserve">KUSW</t>
  </si>
  <si>
    <t xml:space="preserve">BOGGS FLD</t>
  </si>
  <si>
    <t xml:space="preserve">SPENCER</t>
  </si>
  <si>
    <t xml:space="preserve">AXX</t>
  </si>
  <si>
    <t xml:space="preserve">KAXX</t>
  </si>
  <si>
    <t xml:space="preserve">ANGEL FIRE</t>
  </si>
  <si>
    <t xml:space="preserve">SKX</t>
  </si>
  <si>
    <t xml:space="preserve">KSKX</t>
  </si>
  <si>
    <t xml:space="preserve">TAOS RGNL</t>
  </si>
  <si>
    <t xml:space="preserve">TAOS</t>
  </si>
  <si>
    <t xml:space="preserve">AGO</t>
  </si>
  <si>
    <t xml:space="preserve">KAGO</t>
  </si>
  <si>
    <t xml:space="preserve">RALPH C WEISER FLD</t>
  </si>
  <si>
    <t xml:space="preserve">MAGNOLIA</t>
  </si>
  <si>
    <t xml:space="preserve">M32</t>
  </si>
  <si>
    <t xml:space="preserve">LAKE VILLAGE MUNI</t>
  </si>
  <si>
    <t xml:space="preserve">LAKE VILLAGE</t>
  </si>
  <si>
    <t xml:space="preserve">8M1</t>
  </si>
  <si>
    <t xml:space="preserve">BOONEVILLE/BALDWYN</t>
  </si>
  <si>
    <t xml:space="preserve">AIG</t>
  </si>
  <si>
    <t xml:space="preserve">KAIG</t>
  </si>
  <si>
    <t xml:space="preserve">LANGLADE COUNTY</t>
  </si>
  <si>
    <t xml:space="preserve">ANTIGO</t>
  </si>
  <si>
    <t xml:space="preserve">WY01</t>
  </si>
  <si>
    <t xml:space="preserve">DILTS RANCH</t>
  </si>
  <si>
    <t xml:space="preserve">BILL</t>
  </si>
  <si>
    <t xml:space="preserve">JHN</t>
  </si>
  <si>
    <t xml:space="preserve">KJHN</t>
  </si>
  <si>
    <t xml:space="preserve">STANTON COUNTY MUNI</t>
  </si>
  <si>
    <t xml:space="preserve">JOHNSON CITY</t>
  </si>
  <si>
    <t xml:space="preserve">0M5</t>
  </si>
  <si>
    <t xml:space="preserve">HUMPHREYS COUNTY</t>
  </si>
  <si>
    <t xml:space="preserve">30TE</t>
  </si>
  <si>
    <t xml:space="preserve">CONE</t>
  </si>
  <si>
    <t xml:space="preserve">RALLS</t>
  </si>
  <si>
    <t xml:space="preserve">41F</t>
  </si>
  <si>
    <t xml:space="preserve">FLOYDADA MUNI</t>
  </si>
  <si>
    <t xml:space="preserve">FLOYDADA</t>
  </si>
  <si>
    <t xml:space="preserve">APY</t>
  </si>
  <si>
    <t xml:space="preserve">KAPY</t>
  </si>
  <si>
    <t xml:space="preserve">ZAPATA COUNTY</t>
  </si>
  <si>
    <t xml:space="preserve">ZAPATA</t>
  </si>
  <si>
    <t xml:space="preserve">FSM</t>
  </si>
  <si>
    <t xml:space="preserve">KFSM</t>
  </si>
  <si>
    <t xml:space="preserve">FORT SMITH RGNL</t>
  </si>
  <si>
    <t xml:space="preserve">FORT SMITH</t>
  </si>
  <si>
    <t xml:space="preserve">ALO</t>
  </si>
  <si>
    <t xml:space="preserve">KALO</t>
  </si>
  <si>
    <t xml:space="preserve">WATERLOO RGNL</t>
  </si>
  <si>
    <t xml:space="preserve">WATERLOO</t>
  </si>
  <si>
    <t xml:space="preserve">SUS</t>
  </si>
  <si>
    <t xml:space="preserve">KSUS</t>
  </si>
  <si>
    <t xml:space="preserve">SPIRIT OF ST LOUIS</t>
  </si>
  <si>
    <t xml:space="preserve">4G4</t>
  </si>
  <si>
    <t xml:space="preserve">YOUNGSTOWN ELSER METRO</t>
  </si>
  <si>
    <t xml:space="preserve">YOUNGSTOWN</t>
  </si>
  <si>
    <t xml:space="preserve">6G5</t>
  </si>
  <si>
    <t xml:space="preserve">BARNESVILLE/BRADFIELD</t>
  </si>
  <si>
    <t xml:space="preserve">BARNESVILLE</t>
  </si>
  <si>
    <t xml:space="preserve">MYEM</t>
  </si>
  <si>
    <t xml:space="preserve">GOVERNORS HARBOUR</t>
  </si>
  <si>
    <t xml:space="preserve">RSN</t>
  </si>
  <si>
    <t xml:space="preserve">KRSN</t>
  </si>
  <si>
    <t xml:space="preserve">RUSTON RGNL</t>
  </si>
  <si>
    <t xml:space="preserve">RUSTON</t>
  </si>
  <si>
    <t xml:space="preserve">D95</t>
  </si>
  <si>
    <t xml:space="preserve">DUPONT/LAPEER</t>
  </si>
  <si>
    <t xml:space="preserve">LAPEER</t>
  </si>
  <si>
    <t xml:space="preserve">CRX</t>
  </si>
  <si>
    <t xml:space="preserve">KCRX</t>
  </si>
  <si>
    <t xml:space="preserve">ROSCOE TURNER</t>
  </si>
  <si>
    <t xml:space="preserve">CORINTH</t>
  </si>
  <si>
    <t xml:space="preserve">TUP</t>
  </si>
  <si>
    <t xml:space="preserve">KTUP</t>
  </si>
  <si>
    <t xml:space="preserve">TUPELO RGNL</t>
  </si>
  <si>
    <t xml:space="preserve">TUPELO</t>
  </si>
  <si>
    <t xml:space="preserve">100LL,A,A+,A1+</t>
  </si>
  <si>
    <t xml:space="preserve">CAK</t>
  </si>
  <si>
    <t xml:space="preserve">KCAK</t>
  </si>
  <si>
    <t xml:space="preserve">AKRON-CANTON RGNL</t>
  </si>
  <si>
    <t xml:space="preserve">F22</t>
  </si>
  <si>
    <t xml:space="preserve">PERRY MUNI</t>
  </si>
  <si>
    <t xml:space="preserve">PVE</t>
  </si>
  <si>
    <t xml:space="preserve">KPVE</t>
  </si>
  <si>
    <t xml:space="preserve">BEECH RIVER RGNL</t>
  </si>
  <si>
    <t xml:space="preserve">LEXINGTON-PARSONS</t>
  </si>
  <si>
    <t xml:space="preserve">BPG</t>
  </si>
  <si>
    <t xml:space="preserve">KBPG</t>
  </si>
  <si>
    <t xml:space="preserve">BIG SPRING/MC MAHON-WRINKLE</t>
  </si>
  <si>
    <t xml:space="preserve">BIG SPRING</t>
  </si>
  <si>
    <t xml:space="preserve">TQK</t>
  </si>
  <si>
    <t xml:space="preserve">KTQK</t>
  </si>
  <si>
    <t xml:space="preserve">SCOTT CITY MUNI</t>
  </si>
  <si>
    <t xml:space="preserve">SCOTT CITY</t>
  </si>
  <si>
    <t xml:space="preserve">CGI</t>
  </si>
  <si>
    <t xml:space="preserve">KCGI</t>
  </si>
  <si>
    <t xml:space="preserve">CAPE GIRARDEAU RGNL</t>
  </si>
  <si>
    <t xml:space="preserve">CAPE GIRARDEAU</t>
  </si>
  <si>
    <t xml:space="preserve">AKR</t>
  </si>
  <si>
    <t xml:space="preserve">KAKR</t>
  </si>
  <si>
    <t xml:space="preserve">AKRON FULTON INTL</t>
  </si>
  <si>
    <t xml:space="preserve">WDG</t>
  </si>
  <si>
    <t xml:space="preserve">KWDG</t>
  </si>
  <si>
    <t xml:space="preserve">ENID WOODRING RGNL</t>
  </si>
  <si>
    <t xml:space="preserve">ENID</t>
  </si>
  <si>
    <t xml:space="preserve">SZY</t>
  </si>
  <si>
    <t xml:space="preserve">KSZY</t>
  </si>
  <si>
    <t xml:space="preserve">ROBERT SIBLEY</t>
  </si>
  <si>
    <t xml:space="preserve">SELMER</t>
  </si>
  <si>
    <t xml:space="preserve">OOA</t>
  </si>
  <si>
    <t xml:space="preserve">KOOA</t>
  </si>
  <si>
    <t xml:space="preserve">OSKALOOSA MUNI</t>
  </si>
  <si>
    <t xml:space="preserve">OSKALOOSA</t>
  </si>
  <si>
    <t xml:space="preserve">OTM</t>
  </si>
  <si>
    <t xml:space="preserve">KOTM</t>
  </si>
  <si>
    <t xml:space="preserve">OTTUMWA RGNL</t>
  </si>
  <si>
    <t xml:space="preserve">OTTUMWA</t>
  </si>
  <si>
    <t xml:space="preserve">MYL</t>
  </si>
  <si>
    <t xml:space="preserve">KMYL</t>
  </si>
  <si>
    <t xml:space="preserve">MC CALL MUNI</t>
  </si>
  <si>
    <t xml:space="preserve">MC CALL</t>
  </si>
  <si>
    <t xml:space="preserve">RKD</t>
  </si>
  <si>
    <t xml:space="preserve">KRKD</t>
  </si>
  <si>
    <t xml:space="preserve">KNOX COUNTY RGNL</t>
  </si>
  <si>
    <t xml:space="preserve">ROCKLAND</t>
  </si>
  <si>
    <t xml:space="preserve">CFS</t>
  </si>
  <si>
    <t xml:space="preserve">KCFS</t>
  </si>
  <si>
    <t xml:space="preserve">TUSCOLA AREA</t>
  </si>
  <si>
    <t xml:space="preserve">CARO</t>
  </si>
  <si>
    <t xml:space="preserve">Y31</t>
  </si>
  <si>
    <t xml:space="preserve">WEST BRANCH COMMUNITY</t>
  </si>
  <si>
    <t xml:space="preserve">WEST BRANCH</t>
  </si>
  <si>
    <t xml:space="preserve">LBF</t>
  </si>
  <si>
    <t xml:space="preserve">KLBF</t>
  </si>
  <si>
    <t xml:space="preserve">NORTH PLATTE RGNL/LEE BIRD FLD</t>
  </si>
  <si>
    <t xml:space="preserve">NORTH PLATTE</t>
  </si>
  <si>
    <t xml:space="preserve">IAG</t>
  </si>
  <si>
    <t xml:space="preserve">KIAG</t>
  </si>
  <si>
    <t xml:space="preserve">NIAGARA FALLS INTL</t>
  </si>
  <si>
    <t xml:space="preserve">NIAGARA FALLS</t>
  </si>
  <si>
    <t xml:space="preserve">TUL</t>
  </si>
  <si>
    <t xml:space="preserve">KTUL</t>
  </si>
  <si>
    <t xml:space="preserve">TULSA INTL</t>
  </si>
  <si>
    <t xml:space="preserve">BKL</t>
  </si>
  <si>
    <t xml:space="preserve">KBKL</t>
  </si>
  <si>
    <t xml:space="preserve">BURKE LAKEFRONT</t>
  </si>
  <si>
    <t xml:space="preserve">7M3</t>
  </si>
  <si>
    <t xml:space="preserve">BEARCE</t>
  </si>
  <si>
    <t xml:space="preserve">MOUNT IDA</t>
  </si>
  <si>
    <t xml:space="preserve">GOV</t>
  </si>
  <si>
    <t xml:space="preserve">KGOV</t>
  </si>
  <si>
    <t xml:space="preserve">GRAYLING AAF</t>
  </si>
  <si>
    <t xml:space="preserve">GRAYLING</t>
  </si>
  <si>
    <t xml:space="preserve">TSO</t>
  </si>
  <si>
    <t xml:space="preserve">KTSO</t>
  </si>
  <si>
    <t xml:space="preserve">CARROLL COUNTY/TOLSON</t>
  </si>
  <si>
    <t xml:space="preserve">U76</t>
  </si>
  <si>
    <t xml:space="preserve">MOUNTAIN HOME MUNI</t>
  </si>
  <si>
    <t xml:space="preserve">MOUNTAIN HOME</t>
  </si>
  <si>
    <t xml:space="preserve">RNV</t>
  </si>
  <si>
    <t xml:space="preserve">KRNV</t>
  </si>
  <si>
    <t xml:space="preserve">GKJ</t>
  </si>
  <si>
    <t xml:space="preserve">KGKJ</t>
  </si>
  <si>
    <t xml:space="preserve">PORT MEADVILLE</t>
  </si>
  <si>
    <t xml:space="preserve">MEADVILLE</t>
  </si>
  <si>
    <t xml:space="preserve">CRT</t>
  </si>
  <si>
    <t xml:space="preserve">KCRT</t>
  </si>
  <si>
    <t xml:space="preserve">Z M JACK STELL FLD</t>
  </si>
  <si>
    <t xml:space="preserve">CROSSETT</t>
  </si>
  <si>
    <t xml:space="preserve">U70</t>
  </si>
  <si>
    <t xml:space="preserve">CASCADE</t>
  </si>
  <si>
    <t xml:space="preserve">2B7</t>
  </si>
  <si>
    <t xml:space="preserve">TCS</t>
  </si>
  <si>
    <t xml:space="preserve">KTCS</t>
  </si>
  <si>
    <t xml:space="preserve">TRUTH OR CONSEQUENCES MUNI</t>
  </si>
  <si>
    <t xml:space="preserve">TRUTH OR CONSEQUENCES</t>
  </si>
  <si>
    <t xml:space="preserve">TQH</t>
  </si>
  <si>
    <t xml:space="preserve">KTQH</t>
  </si>
  <si>
    <t xml:space="preserve">TAHLEQUAH MUNI</t>
  </si>
  <si>
    <t xml:space="preserve">TAHLEQUAH</t>
  </si>
  <si>
    <t xml:space="preserve">F49</t>
  </si>
  <si>
    <t xml:space="preserve">CITY OF SLATON/LARRY T NEAL MEML</t>
  </si>
  <si>
    <t xml:space="preserve">SLATON</t>
  </si>
  <si>
    <t xml:space="preserve">MUO</t>
  </si>
  <si>
    <t xml:space="preserve">KMUO</t>
  </si>
  <si>
    <t xml:space="preserve">MOUNTAIN HOME AFB</t>
  </si>
  <si>
    <t xml:space="preserve">D98</t>
  </si>
  <si>
    <t xml:space="preserve">ROMEO STATE</t>
  </si>
  <si>
    <t xml:space="preserve">ROMEO</t>
  </si>
  <si>
    <t xml:space="preserve">ONA</t>
  </si>
  <si>
    <t xml:space="preserve">KONA</t>
  </si>
  <si>
    <t xml:space="preserve">WINONA MUNI/MAX CONRAD FLD</t>
  </si>
  <si>
    <t xml:space="preserve">WINONA</t>
  </si>
  <si>
    <t xml:space="preserve">MN</t>
  </si>
  <si>
    <t xml:space="preserve">RRL</t>
  </si>
  <si>
    <t xml:space="preserve">KRRL</t>
  </si>
  <si>
    <t xml:space="preserve">MERRILL MUNI</t>
  </si>
  <si>
    <t xml:space="preserve">MERRILL</t>
  </si>
  <si>
    <t xml:space="preserve">ACB</t>
  </si>
  <si>
    <t xml:space="preserve">KACB</t>
  </si>
  <si>
    <t xml:space="preserve">ANTRIM COUNTY</t>
  </si>
  <si>
    <t xml:space="preserve">BELLAIRE</t>
  </si>
  <si>
    <t xml:space="preserve">MLS</t>
  </si>
  <si>
    <t xml:space="preserve">KMLS</t>
  </si>
  <si>
    <t xml:space="preserve">FRANK WILEY FLD</t>
  </si>
  <si>
    <t xml:space="preserve">MILES CITY</t>
  </si>
  <si>
    <t xml:space="preserve">YNG</t>
  </si>
  <si>
    <t xml:space="preserve">KYNG</t>
  </si>
  <si>
    <t xml:space="preserve">YOUNGSTOWN/WARREN RGNL</t>
  </si>
  <si>
    <t xml:space="preserve">YOUNGSTOWN/WARREN</t>
  </si>
  <si>
    <t xml:space="preserve">0M4</t>
  </si>
  <si>
    <t xml:space="preserve">BENTON COUNTY</t>
  </si>
  <si>
    <t xml:space="preserve">GGI</t>
  </si>
  <si>
    <t xml:space="preserve">KGGI</t>
  </si>
  <si>
    <t xml:space="preserve">GRINNELL RGNL</t>
  </si>
  <si>
    <t xml:space="preserve">GRINNELL</t>
  </si>
  <si>
    <t xml:space="preserve">ULS</t>
  </si>
  <si>
    <t xml:space="preserve">KULS</t>
  </si>
  <si>
    <t xml:space="preserve">ULYSSES</t>
  </si>
  <si>
    <t xml:space="preserve">BAM</t>
  </si>
  <si>
    <t xml:space="preserve">KBAM</t>
  </si>
  <si>
    <t xml:space="preserve">BATTLE MOUNTAIN</t>
  </si>
  <si>
    <t xml:space="preserve">PIL</t>
  </si>
  <si>
    <t xml:space="preserve">KPIL</t>
  </si>
  <si>
    <t xml:space="preserve">CAMERON COUNTY</t>
  </si>
  <si>
    <t xml:space="preserve">PORT ISABEL</t>
  </si>
  <si>
    <t xml:space="preserve">ACV</t>
  </si>
  <si>
    <t xml:space="preserve">KACV</t>
  </si>
  <si>
    <t xml:space="preserve">CALIFORNIA REDWOOD COAST-HUMBOLDT COUNTY</t>
  </si>
  <si>
    <t xml:space="preserve">ARCATA/EUREKA</t>
  </si>
  <si>
    <t xml:space="preserve">TMT</t>
  </si>
  <si>
    <t xml:space="preserve">KTMT</t>
  </si>
  <si>
    <t xml:space="preserve">17K</t>
  </si>
  <si>
    <t xml:space="preserve">BOISE CITY</t>
  </si>
  <si>
    <t xml:space="preserve">7M1</t>
  </si>
  <si>
    <t xml:space="preserve">MC GEHEE MUNI</t>
  </si>
  <si>
    <t xml:space="preserve">MC GEHEE</t>
  </si>
  <si>
    <t xml:space="preserve">BST</t>
  </si>
  <si>
    <t xml:space="preserve">KBST</t>
  </si>
  <si>
    <t xml:space="preserve">BELFAST MUNI</t>
  </si>
  <si>
    <t xml:space="preserve">BELFAST</t>
  </si>
  <si>
    <t xml:space="preserve">H88</t>
  </si>
  <si>
    <t xml:space="preserve">A PAUL VANCE FREDERICKTOWN RGNL</t>
  </si>
  <si>
    <t xml:space="preserve">FREDERICKTOWN</t>
  </si>
  <si>
    <t xml:space="preserve">CGF</t>
  </si>
  <si>
    <t xml:space="preserve">KCGF</t>
  </si>
  <si>
    <t xml:space="preserve">CUYAHOGA COUNTY</t>
  </si>
  <si>
    <t xml:space="preserve">PHT</t>
  </si>
  <si>
    <t xml:space="preserve">KPHT</t>
  </si>
  <si>
    <t xml:space="preserve">FAM</t>
  </si>
  <si>
    <t xml:space="preserve">KFAM</t>
  </si>
  <si>
    <t xml:space="preserve">FARMINGTON RGNL</t>
  </si>
  <si>
    <t xml:space="preserve">MS41</t>
  </si>
  <si>
    <t xml:space="preserve">FLYING Y SERVICE</t>
  </si>
  <si>
    <t xml:space="preserve">TUTWILER</t>
  </si>
  <si>
    <t xml:space="preserve">EBG</t>
  </si>
  <si>
    <t xml:space="preserve">KEBG</t>
  </si>
  <si>
    <t xml:space="preserve">SOUTH TEXAS INTL AT EDINBURG</t>
  </si>
  <si>
    <t xml:space="preserve">EDINBURG</t>
  </si>
  <si>
    <t xml:space="preserve">F82</t>
  </si>
  <si>
    <t xml:space="preserve">LUBBOCK EXEC AIRPARK</t>
  </si>
  <si>
    <t xml:space="preserve">LUBBOCK</t>
  </si>
  <si>
    <t xml:space="preserve">CAO</t>
  </si>
  <si>
    <t xml:space="preserve">KCAO</t>
  </si>
  <si>
    <t xml:space="preserve">CLAYTON MUNI AIRPARK</t>
  </si>
  <si>
    <t xml:space="preserve">POV</t>
  </si>
  <si>
    <t xml:space="preserve">KPOV</t>
  </si>
  <si>
    <t xml:space="preserve">PORTAGE COUNTY</t>
  </si>
  <si>
    <t xml:space="preserve">RAVENNA</t>
  </si>
  <si>
    <t xml:space="preserve">H71</t>
  </si>
  <si>
    <t xml:space="preserve">MID-AMERICA INDUSTRIAL</t>
  </si>
  <si>
    <t xml:space="preserve">PRYOR</t>
  </si>
  <si>
    <t xml:space="preserve">MDZ</t>
  </si>
  <si>
    <t xml:space="preserve">KMDZ</t>
  </si>
  <si>
    <t xml:space="preserve">MEDFORD</t>
  </si>
  <si>
    <t xml:space="preserve">ADF</t>
  </si>
  <si>
    <t xml:space="preserve">KADF</t>
  </si>
  <si>
    <t xml:space="preserve">DEXTER B FLORENCE MEML FLD</t>
  </si>
  <si>
    <t xml:space="preserve">ARKADELPHIA</t>
  </si>
  <si>
    <t xml:space="preserve">CCY</t>
  </si>
  <si>
    <t xml:space="preserve">KCCY</t>
  </si>
  <si>
    <t xml:space="preserve">NORTHEAST IOWA RGNL</t>
  </si>
  <si>
    <t xml:space="preserve">CHARLES CITY</t>
  </si>
  <si>
    <t xml:space="preserve">SIK</t>
  </si>
  <si>
    <t xml:space="preserve">KSIK</t>
  </si>
  <si>
    <t xml:space="preserve">SIKESTON MEML MUNI</t>
  </si>
  <si>
    <t xml:space="preserve">SIKESTON</t>
  </si>
  <si>
    <t xml:space="preserve">MS03</t>
  </si>
  <si>
    <t xml:space="preserve">CHRISTMAS FLYING SERVICE</t>
  </si>
  <si>
    <t xml:space="preserve">GCM</t>
  </si>
  <si>
    <t xml:space="preserve">KGCM</t>
  </si>
  <si>
    <t xml:space="preserve">CLAREMORE RGNL</t>
  </si>
  <si>
    <t xml:space="preserve">CLAREMORE</t>
  </si>
  <si>
    <t xml:space="preserve">HRL</t>
  </si>
  <si>
    <t xml:space="preserve">KHRL</t>
  </si>
  <si>
    <t xml:space="preserve">VALLEY INTL</t>
  </si>
  <si>
    <t xml:space="preserve">HARLINGEN</t>
  </si>
  <si>
    <t xml:space="preserve">FYG</t>
  </si>
  <si>
    <t xml:space="preserve">KFYG</t>
  </si>
  <si>
    <t xml:space="preserve">WASHINGTON RGNL</t>
  </si>
  <si>
    <t xml:space="preserve">LBB</t>
  </si>
  <si>
    <t xml:space="preserve">KLBB</t>
  </si>
  <si>
    <t xml:space="preserve">LUBBOCK PRESTON SMITH INTL</t>
  </si>
  <si>
    <t xml:space="preserve">ELD</t>
  </si>
  <si>
    <t xml:space="preserve">KELD</t>
  </si>
  <si>
    <t xml:space="preserve">SOUTH ARKANSAS RGNL AT GOODWIN FLD</t>
  </si>
  <si>
    <t xml:space="preserve">EL DORADO</t>
  </si>
  <si>
    <t xml:space="preserve">25M</t>
  </si>
  <si>
    <t xml:space="preserve">RIPLEY</t>
  </si>
  <si>
    <t xml:space="preserve">ERI</t>
  </si>
  <si>
    <t xml:space="preserve">KERI</t>
  </si>
  <si>
    <t xml:space="preserve">ERIE INTL/TOM RIDGE FLD</t>
  </si>
  <si>
    <t xml:space="preserve">53XS</t>
  </si>
  <si>
    <t xml:space="preserve">KORNEGAY PRIVATE</t>
  </si>
  <si>
    <t xml:space="preserve">SAN BENITO</t>
  </si>
  <si>
    <t xml:space="preserve">LUV</t>
  </si>
  <si>
    <t xml:space="preserve">KLUV</t>
  </si>
  <si>
    <t xml:space="preserve">LAMESA MUNI</t>
  </si>
  <si>
    <t xml:space="preserve">LAMESA</t>
  </si>
  <si>
    <t xml:space="preserve">MIW</t>
  </si>
  <si>
    <t xml:space="preserve">KMIW</t>
  </si>
  <si>
    <t xml:space="preserve">MARSHALLTOWN MUNI</t>
  </si>
  <si>
    <t xml:space="preserve">MARSHALLTOWN</t>
  </si>
  <si>
    <t xml:space="preserve">S59</t>
  </si>
  <si>
    <t xml:space="preserve">LIBBY</t>
  </si>
  <si>
    <t xml:space="preserve">LNN</t>
  </si>
  <si>
    <t xml:space="preserve">KLNN</t>
  </si>
  <si>
    <t xml:space="preserve">LAKE COUNTY EXEC</t>
  </si>
  <si>
    <t xml:space="preserve">WILLOUGHBY</t>
  </si>
  <si>
    <t xml:space="preserve">PVW</t>
  </si>
  <si>
    <t xml:space="preserve">KPVW</t>
  </si>
  <si>
    <t xml:space="preserve">HALE COUNTY</t>
  </si>
  <si>
    <t xml:space="preserve">PLAINVIEW</t>
  </si>
  <si>
    <t xml:space="preserve">8WC</t>
  </si>
  <si>
    <t xml:space="preserve">POTOSI</t>
  </si>
  <si>
    <t xml:space="preserve">PEA</t>
  </si>
  <si>
    <t xml:space="preserve">KPEA</t>
  </si>
  <si>
    <t xml:space="preserve">PELLA MUNI</t>
  </si>
  <si>
    <t xml:space="preserve">PELLA</t>
  </si>
  <si>
    <t xml:space="preserve">GLR</t>
  </si>
  <si>
    <t xml:space="preserve">KGLR</t>
  </si>
  <si>
    <t xml:space="preserve">GAYLORD RGNL</t>
  </si>
  <si>
    <t xml:space="preserve">GAYLORD</t>
  </si>
  <si>
    <t xml:space="preserve">HOT</t>
  </si>
  <si>
    <t xml:space="preserve">KHOT</t>
  </si>
  <si>
    <t xml:space="preserve">MEML FLD</t>
  </si>
  <si>
    <t xml:space="preserve">3B1</t>
  </si>
  <si>
    <t xml:space="preserve">02CD</t>
  </si>
  <si>
    <t xml:space="preserve">SHANNON FLD</t>
  </si>
  <si>
    <t xml:space="preserve">CLARKSDALE</t>
  </si>
  <si>
    <t xml:space="preserve">2006</t>
  </si>
  <si>
    <t xml:space="preserve">PNC</t>
  </si>
  <si>
    <t xml:space="preserve">KPNC</t>
  </si>
  <si>
    <t xml:space="preserve">PONCA CITY RGNL</t>
  </si>
  <si>
    <t xml:space="preserve">PONCA CITY</t>
  </si>
  <si>
    <t xml:space="preserve">CDH</t>
  </si>
  <si>
    <t xml:space="preserve">KCDH</t>
  </si>
  <si>
    <t xml:space="preserve">HARRELL FLD</t>
  </si>
  <si>
    <t xml:space="preserve">TNU</t>
  </si>
  <si>
    <t xml:space="preserve">KTNU</t>
  </si>
  <si>
    <t xml:space="preserve">NEWTON MUNI-EARL JOHNSON FLD</t>
  </si>
  <si>
    <t xml:space="preserve">NEWTON</t>
  </si>
  <si>
    <t xml:space="preserve">GGW</t>
  </si>
  <si>
    <t xml:space="preserve">KGGW</t>
  </si>
  <si>
    <t xml:space="preserve">WOKAL FLD/GLASGOW-VALLEY COUNTY</t>
  </si>
  <si>
    <t xml:space="preserve">9NM9</t>
  </si>
  <si>
    <t xml:space="preserve">SPACEPORT AMERICA</t>
  </si>
  <si>
    <t xml:space="preserve">2010</t>
  </si>
  <si>
    <t xml:space="preserve">H76</t>
  </si>
  <si>
    <t xml:space="preserve">PAWHUSKA MUNI</t>
  </si>
  <si>
    <t xml:space="preserve">PAWHUSKA</t>
  </si>
  <si>
    <t xml:space="preserve">LLQ</t>
  </si>
  <si>
    <t xml:space="preserve">KLLQ</t>
  </si>
  <si>
    <t xml:space="preserve">MONTICELLO MUNI/ELLIS FLD</t>
  </si>
  <si>
    <t xml:space="preserve">GCK</t>
  </si>
  <si>
    <t xml:space="preserve">KGCK</t>
  </si>
  <si>
    <t xml:space="preserve">GARDEN CITY RGNL</t>
  </si>
  <si>
    <t xml:space="preserve">GARDEN CITY</t>
  </si>
  <si>
    <t xml:space="preserve">CVX</t>
  </si>
  <si>
    <t xml:space="preserve">KCVX</t>
  </si>
  <si>
    <t xml:space="preserve">CHARLEVOIX MUNI</t>
  </si>
  <si>
    <t xml:space="preserve">CHARLEVOIX</t>
  </si>
  <si>
    <t xml:space="preserve">E14</t>
  </si>
  <si>
    <t xml:space="preserve">OHKAY OWINGEH</t>
  </si>
  <si>
    <t xml:space="preserve">ESPANOLA</t>
  </si>
  <si>
    <t xml:space="preserve">UCY</t>
  </si>
  <si>
    <t xml:space="preserve">KUCY</t>
  </si>
  <si>
    <t xml:space="preserve">EVERETT-STEWART RGNL</t>
  </si>
  <si>
    <t xml:space="preserve">UNION CITY</t>
  </si>
  <si>
    <t xml:space="preserve">O46</t>
  </si>
  <si>
    <t xml:space="preserve">WEED</t>
  </si>
  <si>
    <t xml:space="preserve">ESC</t>
  </si>
  <si>
    <t xml:space="preserve">KESC</t>
  </si>
  <si>
    <t xml:space="preserve">DELTA COUNTY</t>
  </si>
  <si>
    <t xml:space="preserve">ESCANABA</t>
  </si>
  <si>
    <t xml:space="preserve">HZD</t>
  </si>
  <si>
    <t xml:space="preserve">KHZD</t>
  </si>
  <si>
    <t xml:space="preserve">SGT LEE RUSSELL CARROLL COUNTY</t>
  </si>
  <si>
    <t xml:space="preserve">HUNTINGDON</t>
  </si>
  <si>
    <t xml:space="preserve">HHF</t>
  </si>
  <si>
    <t xml:space="preserve">KHHF</t>
  </si>
  <si>
    <t xml:space="preserve">HEMPHILL COUNTY</t>
  </si>
  <si>
    <t xml:space="preserve">CANADIAN</t>
  </si>
  <si>
    <t xml:space="preserve">100LL,A,A++10</t>
  </si>
  <si>
    <t xml:space="preserve">PHN</t>
  </si>
  <si>
    <t xml:space="preserve">KPHN</t>
  </si>
  <si>
    <t xml:space="preserve">ST CLAIR COUNTY INTL</t>
  </si>
  <si>
    <t xml:space="preserve">PORT HURON</t>
  </si>
  <si>
    <t xml:space="preserve">CUT</t>
  </si>
  <si>
    <t xml:space="preserve">KCUT</t>
  </si>
  <si>
    <t xml:space="preserve">CUSTER COUNTY</t>
  </si>
  <si>
    <t xml:space="preserve">CUSTER</t>
  </si>
  <si>
    <t xml:space="preserve">SD</t>
  </si>
  <si>
    <t xml:space="preserve">29F</t>
  </si>
  <si>
    <t xml:space="preserve">JOE VAUGHN SPRAYING</t>
  </si>
  <si>
    <t xml:space="preserve">KRESS</t>
  </si>
  <si>
    <t xml:space="preserve">IRK</t>
  </si>
  <si>
    <t xml:space="preserve">KIRK</t>
  </si>
  <si>
    <t xml:space="preserve">KIRKSVILLE RGNL</t>
  </si>
  <si>
    <t xml:space="preserve">KIRKSVILLE</t>
  </si>
  <si>
    <t xml:space="preserve">UOX</t>
  </si>
  <si>
    <t xml:space="preserve">KUOX</t>
  </si>
  <si>
    <t xml:space="preserve">UNIVERSITY-OXFORD</t>
  </si>
  <si>
    <t xml:space="preserve">00F</t>
  </si>
  <si>
    <t xml:space="preserve">BROADUS</t>
  </si>
  <si>
    <t xml:space="preserve">TIF</t>
  </si>
  <si>
    <t xml:space="preserve">KTIF</t>
  </si>
  <si>
    <t xml:space="preserve">THOMAS COUNTY</t>
  </si>
  <si>
    <t xml:space="preserve">THEDFORD</t>
  </si>
  <si>
    <t xml:space="preserve">M08</t>
  </si>
  <si>
    <t xml:space="preserve">WILLIAM L WHITEHURST FLD</t>
  </si>
  <si>
    <t xml:space="preserve">BOLIVAR</t>
  </si>
  <si>
    <t xml:space="preserve">BRO</t>
  </si>
  <si>
    <t xml:space="preserve">KBRO</t>
  </si>
  <si>
    <t xml:space="preserve">BROWNSVILLE/SOUTH PADRE ISLAND INTL</t>
  </si>
  <si>
    <t xml:space="preserve">BROWNSVILLE</t>
  </si>
  <si>
    <t xml:space="preserve">TXW</t>
  </si>
  <si>
    <t xml:space="preserve">KTXW</t>
  </si>
  <si>
    <t xml:space="preserve">MID VALLEY</t>
  </si>
  <si>
    <t xml:space="preserve">WESLACO</t>
  </si>
  <si>
    <t xml:space="preserve">NRN</t>
  </si>
  <si>
    <t xml:space="preserve">KNRN</t>
  </si>
  <si>
    <t xml:space="preserve">NORTON MUNI</t>
  </si>
  <si>
    <t xml:space="preserve">NORTON</t>
  </si>
  <si>
    <t xml:space="preserve">SN97</t>
  </si>
  <si>
    <t xml:space="preserve">G&amp;AG</t>
  </si>
  <si>
    <t xml:space="preserve">MOSCOW</t>
  </si>
  <si>
    <t xml:space="preserve">CZD</t>
  </si>
  <si>
    <t xml:space="preserve">KCZD</t>
  </si>
  <si>
    <t xml:space="preserve">COZAD MUNI</t>
  </si>
  <si>
    <t xml:space="preserve">COZAD</t>
  </si>
  <si>
    <t xml:space="preserve">TVK</t>
  </si>
  <si>
    <t xml:space="preserve">KTVK</t>
  </si>
  <si>
    <t xml:space="preserve">BGR</t>
  </si>
  <si>
    <t xml:space="preserve">KBGR</t>
  </si>
  <si>
    <t xml:space="preserve">BANGOR INTL</t>
  </si>
  <si>
    <t xml:space="preserve">BANGOR</t>
  </si>
  <si>
    <t xml:space="preserve">BAX</t>
  </si>
  <si>
    <t xml:space="preserve">KBAX</t>
  </si>
  <si>
    <t xml:space="preserve">HURON COUNTY MEML</t>
  </si>
  <si>
    <t xml:space="preserve">BAD AXE</t>
  </si>
  <si>
    <t xml:space="preserve">PMU</t>
  </si>
  <si>
    <t xml:space="preserve">KPMU</t>
  </si>
  <si>
    <t xml:space="preserve">PANOLA COUNTY</t>
  </si>
  <si>
    <t xml:space="preserve">HZY</t>
  </si>
  <si>
    <t xml:space="preserve">KHZY</t>
  </si>
  <si>
    <t xml:space="preserve">NORTHEAST OHIO RGNL</t>
  </si>
  <si>
    <t xml:space="preserve">ASHTABULA</t>
  </si>
  <si>
    <t xml:space="preserve">ECS</t>
  </si>
  <si>
    <t xml:space="preserve">KECS</t>
  </si>
  <si>
    <t xml:space="preserve">MONDELL FLD</t>
  </si>
  <si>
    <t xml:space="preserve">NEWCASTLE</t>
  </si>
  <si>
    <t xml:space="preserve">OXV</t>
  </si>
  <si>
    <t xml:space="preserve">KOXV</t>
  </si>
  <si>
    <t xml:space="preserve">KNOXVILLE MUNI</t>
  </si>
  <si>
    <t xml:space="preserve">IMT</t>
  </si>
  <si>
    <t xml:space="preserve">KIMT</t>
  </si>
  <si>
    <t xml:space="preserve">FORD</t>
  </si>
  <si>
    <t xml:space="preserve">IRON MOUNTAIN KINGSFORD</t>
  </si>
  <si>
    <t xml:space="preserve">WWR</t>
  </si>
  <si>
    <t xml:space="preserve">KWWR</t>
  </si>
  <si>
    <t xml:space="preserve">WEST WOODWARD</t>
  </si>
  <si>
    <t xml:space="preserve">WOODWARD</t>
  </si>
  <si>
    <t xml:space="preserve">RHI</t>
  </si>
  <si>
    <t xml:space="preserve">KRHI</t>
  </si>
  <si>
    <t xml:space="preserve">RHINELANDER/ONEIDA COUNTY</t>
  </si>
  <si>
    <t xml:space="preserve">RHINELANDER</t>
  </si>
  <si>
    <t xml:space="preserve">0M0</t>
  </si>
  <si>
    <t xml:space="preserve">BILLY FREE MUNI</t>
  </si>
  <si>
    <t xml:space="preserve">DUMAS</t>
  </si>
  <si>
    <t xml:space="preserve">MYJ</t>
  </si>
  <si>
    <t xml:space="preserve">KMYJ</t>
  </si>
  <si>
    <t xml:space="preserve">MEXICO MEML</t>
  </si>
  <si>
    <t xml:space="preserve">MEXICO</t>
  </si>
  <si>
    <t xml:space="preserve">MKL</t>
  </si>
  <si>
    <t xml:space="preserve">KMKL</t>
  </si>
  <si>
    <t xml:space="preserve">JACKSON RGNL</t>
  </si>
  <si>
    <t xml:space="preserve">MFE</t>
  </si>
  <si>
    <t xml:space="preserve">KMFE</t>
  </si>
  <si>
    <t xml:space="preserve">MC ALLEN INTL</t>
  </si>
  <si>
    <t xml:space="preserve">MC ALLEN</t>
  </si>
  <si>
    <t xml:space="preserve">UUV</t>
  </si>
  <si>
    <t xml:space="preserve">KUUV</t>
  </si>
  <si>
    <t xml:space="preserve">SULLIVAN RGNL</t>
  </si>
  <si>
    <t xml:space="preserve">BFE</t>
  </si>
  <si>
    <t xml:space="preserve">KBFE</t>
  </si>
  <si>
    <t xml:space="preserve">TERRY COUNTY</t>
  </si>
  <si>
    <t xml:space="preserve">BROWNFIELD</t>
  </si>
  <si>
    <t xml:space="preserve">RST</t>
  </si>
  <si>
    <t xml:space="preserve">KRST</t>
  </si>
  <si>
    <t xml:space="preserve">ROCHESTER INTL</t>
  </si>
  <si>
    <t xml:space="preserve">CKM</t>
  </si>
  <si>
    <t xml:space="preserve">KCKM</t>
  </si>
  <si>
    <t xml:space="preserve">FLETCHER FLD</t>
  </si>
  <si>
    <t xml:space="preserve">MDD</t>
  </si>
  <si>
    <t xml:space="preserve">KMDD</t>
  </si>
  <si>
    <t xml:space="preserve">MIDLAND AIRPARK</t>
  </si>
  <si>
    <t xml:space="preserve">AVK</t>
  </si>
  <si>
    <t xml:space="preserve">KAVK</t>
  </si>
  <si>
    <t xml:space="preserve">ALVA RGNL</t>
  </si>
  <si>
    <t xml:space="preserve">ALVA</t>
  </si>
  <si>
    <t xml:space="preserve">BVO</t>
  </si>
  <si>
    <t xml:space="preserve">KBVO</t>
  </si>
  <si>
    <t xml:space="preserve">BARTLESVILLE MUNI</t>
  </si>
  <si>
    <t xml:space="preserve">BARTLESVILLE</t>
  </si>
  <si>
    <t xml:space="preserve">PPA</t>
  </si>
  <si>
    <t xml:space="preserve">KPPA</t>
  </si>
  <si>
    <t xml:space="preserve">PERRY LEFORS FLD</t>
  </si>
  <si>
    <t xml:space="preserve">PAMPA</t>
  </si>
  <si>
    <t xml:space="preserve">LWS</t>
  </si>
  <si>
    <t xml:space="preserve">KLWS</t>
  </si>
  <si>
    <t xml:space="preserve">LEWISTON/NEZ PERCE COUNTY</t>
  </si>
  <si>
    <t xml:space="preserve">LEWISTON</t>
  </si>
  <si>
    <t xml:space="preserve">HLC</t>
  </si>
  <si>
    <t xml:space="preserve">KHLC</t>
  </si>
  <si>
    <t xml:space="preserve">HILL CITY MUNI</t>
  </si>
  <si>
    <t xml:space="preserve">HILL CITY</t>
  </si>
  <si>
    <t xml:space="preserve">DXE</t>
  </si>
  <si>
    <t xml:space="preserve">KDXE</t>
  </si>
  <si>
    <t xml:space="preserve">DEXTER MUNI</t>
  </si>
  <si>
    <t xml:space="preserve">DEXTER</t>
  </si>
  <si>
    <t xml:space="preserve">K89</t>
  </si>
  <si>
    <t xml:space="preserve">MACON-FOWER MEML</t>
  </si>
  <si>
    <t xml:space="preserve">LRU</t>
  </si>
  <si>
    <t xml:space="preserve">KLRU</t>
  </si>
  <si>
    <t xml:space="preserve">LAS CRUCES INTL</t>
  </si>
  <si>
    <t xml:space="preserve">LAS CRUCES</t>
  </si>
  <si>
    <t xml:space="preserve">M53</t>
  </si>
  <si>
    <t xml:space="preserve">HUMBOLDT MUNI</t>
  </si>
  <si>
    <t xml:space="preserve">HUMBOLDT</t>
  </si>
  <si>
    <t xml:space="preserve">EAU</t>
  </si>
  <si>
    <t xml:space="preserve">KEAU</t>
  </si>
  <si>
    <t xml:space="preserve">CHIPPEWA VALLEY RGNL</t>
  </si>
  <si>
    <t xml:space="preserve">EAU CLAIRE</t>
  </si>
  <si>
    <t xml:space="preserve">SLG</t>
  </si>
  <si>
    <t xml:space="preserve">KSLG</t>
  </si>
  <si>
    <t xml:space="preserve">SILOAM SPRINGS</t>
  </si>
  <si>
    <t xml:space="preserve">LAM</t>
  </si>
  <si>
    <t xml:space="preserve">KLAM</t>
  </si>
  <si>
    <t xml:space="preserve">LOS ALAMOS</t>
  </si>
  <si>
    <t xml:space="preserve">FYV</t>
  </si>
  <si>
    <t xml:space="preserve">KFYV</t>
  </si>
  <si>
    <t xml:space="preserve">DRAKE FLD</t>
  </si>
  <si>
    <t xml:space="preserve">HPT</t>
  </si>
  <si>
    <t xml:space="preserve">KHPT</t>
  </si>
  <si>
    <t xml:space="preserve">HAMPTON MUNI</t>
  </si>
  <si>
    <t xml:space="preserve">IFA</t>
  </si>
  <si>
    <t xml:space="preserve">KIFA</t>
  </si>
  <si>
    <t xml:space="preserve">IOWA FALLS MUNI</t>
  </si>
  <si>
    <t xml:space="preserve">IOWA FALLS</t>
  </si>
  <si>
    <t xml:space="preserve">OSC</t>
  </si>
  <si>
    <t xml:space="preserve">KOSC</t>
  </si>
  <si>
    <t xml:space="preserve">OSCODA/WURTSMITH</t>
  </si>
  <si>
    <t xml:space="preserve">OSCODA</t>
  </si>
  <si>
    <t xml:space="preserve">TGC</t>
  </si>
  <si>
    <t xml:space="preserve">KTGC</t>
  </si>
  <si>
    <t xml:space="preserve">GIBSON COUNTY</t>
  </si>
  <si>
    <t xml:space="preserve">LXN</t>
  </si>
  <si>
    <t xml:space="preserve">KLXN</t>
  </si>
  <si>
    <t xml:space="preserve">JIM KELLY FLD</t>
  </si>
  <si>
    <t xml:space="preserve">AEG</t>
  </si>
  <si>
    <t xml:space="preserve">KAEG</t>
  </si>
  <si>
    <t xml:space="preserve">DOUBLE EAGLE II</t>
  </si>
  <si>
    <t xml:space="preserve">ALBUQUERQUE</t>
  </si>
  <si>
    <t xml:space="preserve">AAT</t>
  </si>
  <si>
    <t xml:space="preserve">KAAT</t>
  </si>
  <si>
    <t xml:space="preserve">ALTURAS MUNI</t>
  </si>
  <si>
    <t xml:space="preserve">ALTURAS</t>
  </si>
  <si>
    <t xml:space="preserve">OLD</t>
  </si>
  <si>
    <t xml:space="preserve">KOLD</t>
  </si>
  <si>
    <t xml:space="preserve">DEWITT FLD/OLD TOWN MUNI</t>
  </si>
  <si>
    <t xml:space="preserve">OLD TOWN</t>
  </si>
  <si>
    <t xml:space="preserve">MGN</t>
  </si>
  <si>
    <t xml:space="preserve">KMGN</t>
  </si>
  <si>
    <t xml:space="preserve">HARBOR SPRINGS</t>
  </si>
  <si>
    <t xml:space="preserve">MAF</t>
  </si>
  <si>
    <t xml:space="preserve">KMAF</t>
  </si>
  <si>
    <t xml:space="preserve">MIDLAND INTL AIR AND SPACE PORT</t>
  </si>
  <si>
    <t xml:space="preserve">H35</t>
  </si>
  <si>
    <t xml:space="preserve">CLARKSVILLE MUNI</t>
  </si>
  <si>
    <t xml:space="preserve">BOI</t>
  </si>
  <si>
    <t xml:space="preserve">KBOI</t>
  </si>
  <si>
    <t xml:space="preserve">BOISE AIR TRML/GOWEN FLD</t>
  </si>
  <si>
    <t xml:space="preserve">BOISE</t>
  </si>
  <si>
    <t xml:space="preserve">1K8</t>
  </si>
  <si>
    <t xml:space="preserve">SOUTH GRAND LAKE RGNL</t>
  </si>
  <si>
    <t xml:space="preserve">KETCHUM</t>
  </si>
  <si>
    <t xml:space="preserve">BHB</t>
  </si>
  <si>
    <t xml:space="preserve">KBHB</t>
  </si>
  <si>
    <t xml:space="preserve">HANCOCK COUNTY/BAR HARBOR</t>
  </si>
  <si>
    <t xml:space="preserve">BAR HARBOR</t>
  </si>
  <si>
    <t xml:space="preserve">95E</t>
  </si>
  <si>
    <t xml:space="preserve">STALLION AAF</t>
  </si>
  <si>
    <t xml:space="preserve">SOCORRO</t>
  </si>
  <si>
    <t xml:space="preserve">J8</t>
  </si>
  <si>
    <t xml:space="preserve">BRG</t>
  </si>
  <si>
    <t xml:space="preserve">KBRG</t>
  </si>
  <si>
    <t xml:space="preserve">BELEN RGNL</t>
  </si>
  <si>
    <t xml:space="preserve">BELEN</t>
  </si>
  <si>
    <t xml:space="preserve">GCC</t>
  </si>
  <si>
    <t xml:space="preserve">KGCC</t>
  </si>
  <si>
    <t xml:space="preserve">NORTHEAST WYOMING RGNL</t>
  </si>
  <si>
    <t xml:space="preserve">GILLETTE</t>
  </si>
  <si>
    <t xml:space="preserve">PUW</t>
  </si>
  <si>
    <t xml:space="preserve">KPUW</t>
  </si>
  <si>
    <t xml:space="preserve">PULLMAN/MOSCOW RGNL</t>
  </si>
  <si>
    <t xml:space="preserve">PULLMAN/MOSCOW</t>
  </si>
  <si>
    <t xml:space="preserve">WA</t>
  </si>
  <si>
    <t xml:space="preserve">AUM</t>
  </si>
  <si>
    <t xml:space="preserve">KAUM</t>
  </si>
  <si>
    <t xml:space="preserve">AUSTIN MUNI</t>
  </si>
  <si>
    <t xml:space="preserve">MBY</t>
  </si>
  <si>
    <t xml:space="preserve">KMBY</t>
  </si>
  <si>
    <t xml:space="preserve">OMAR N BRADLEY</t>
  </si>
  <si>
    <t xml:space="preserve">MOBERLY</t>
  </si>
  <si>
    <t xml:space="preserve">M41</t>
  </si>
  <si>
    <t xml:space="preserve">HOLLY SPRINGS-MARSHALL COUNTY</t>
  </si>
  <si>
    <t xml:space="preserve">HOLLY SPRINGS</t>
  </si>
  <si>
    <t xml:space="preserve">LVS</t>
  </si>
  <si>
    <t xml:space="preserve">KLVS</t>
  </si>
  <si>
    <t xml:space="preserve">LAS VEGAS MUNI</t>
  </si>
  <si>
    <t xml:space="preserve">LLN</t>
  </si>
  <si>
    <t xml:space="preserve">KLLN</t>
  </si>
  <si>
    <t xml:space="preserve">LEVELLAND MUNI</t>
  </si>
  <si>
    <t xml:space="preserve">LEVELLAND</t>
  </si>
  <si>
    <t xml:space="preserve">SIY</t>
  </si>
  <si>
    <t xml:space="preserve">KSIY</t>
  </si>
  <si>
    <t xml:space="preserve">SISKIYOU COUNTY</t>
  </si>
  <si>
    <t xml:space="preserve">MAW</t>
  </si>
  <si>
    <t xml:space="preserve">KMAW</t>
  </si>
  <si>
    <t xml:space="preserve">MALDEN RGNL</t>
  </si>
  <si>
    <t xml:space="preserve">MALDEN</t>
  </si>
  <si>
    <t xml:space="preserve">FYE</t>
  </si>
  <si>
    <t xml:space="preserve">KFYE</t>
  </si>
  <si>
    <t xml:space="preserve">ASG</t>
  </si>
  <si>
    <t xml:space="preserve">KASG</t>
  </si>
  <si>
    <t xml:space="preserve">SPRINGDALE MUNI</t>
  </si>
  <si>
    <t xml:space="preserve">SPRINGDALE</t>
  </si>
  <si>
    <t xml:space="preserve">XNA</t>
  </si>
  <si>
    <t xml:space="preserve">KXNA</t>
  </si>
  <si>
    <t xml:space="preserve">NORTHWEST ARKANSAS NTL</t>
  </si>
  <si>
    <t xml:space="preserve">FAYETTEVILLE/SPRINGDALE/ROGERS</t>
  </si>
  <si>
    <t xml:space="preserve">H81</t>
  </si>
  <si>
    <t xml:space="preserve">RIVER FALLS</t>
  </si>
  <si>
    <t xml:space="preserve">AMARILLO</t>
  </si>
  <si>
    <t xml:space="preserve">EGV</t>
  </si>
  <si>
    <t xml:space="preserve">KEGV</t>
  </si>
  <si>
    <t xml:space="preserve">EAGLE RIVER UNION</t>
  </si>
  <si>
    <t xml:space="preserve">EAGLE RIVER</t>
  </si>
  <si>
    <t xml:space="preserve">RUE</t>
  </si>
  <si>
    <t xml:space="preserve">KRUE</t>
  </si>
  <si>
    <t xml:space="preserve">RUSSELLVILLE RGNL</t>
  </si>
  <si>
    <t xml:space="preserve">GUY</t>
  </si>
  <si>
    <t xml:space="preserve">KGUY</t>
  </si>
  <si>
    <t xml:space="preserve">GUYMON MUNI</t>
  </si>
  <si>
    <t xml:space="preserve">GUYMON</t>
  </si>
  <si>
    <t xml:space="preserve">LUM</t>
  </si>
  <si>
    <t xml:space="preserve">KLUM</t>
  </si>
  <si>
    <t xml:space="preserve">MENOMONIE MUNI/SCORE FLD</t>
  </si>
  <si>
    <t xml:space="preserve">MENOMONIE</t>
  </si>
  <si>
    <t xml:space="preserve">POF</t>
  </si>
  <si>
    <t xml:space="preserve">KPOF</t>
  </si>
  <si>
    <t xml:space="preserve">POPLAR BLUFF RGNL BUSINESS</t>
  </si>
  <si>
    <t xml:space="preserve">POPLAR BLUFF</t>
  </si>
  <si>
    <t xml:space="preserve">AMA</t>
  </si>
  <si>
    <t xml:space="preserve">KAMA</t>
  </si>
  <si>
    <t xml:space="preserve">RICK HUSBAND AMARILLO INTL</t>
  </si>
  <si>
    <t xml:space="preserve">IKV</t>
  </si>
  <si>
    <t xml:space="preserve">KIKV</t>
  </si>
  <si>
    <t xml:space="preserve">ANKENY RGNL</t>
  </si>
  <si>
    <t xml:space="preserve">ANKENY</t>
  </si>
  <si>
    <t xml:space="preserve">MCW</t>
  </si>
  <si>
    <t xml:space="preserve">KMCW</t>
  </si>
  <si>
    <t xml:space="preserve">MASON CITY MUNI</t>
  </si>
  <si>
    <t xml:space="preserve">MASON CITY</t>
  </si>
  <si>
    <t xml:space="preserve">LBL</t>
  </si>
  <si>
    <t xml:space="preserve">KLBL</t>
  </si>
  <si>
    <t xml:space="preserve">LIBERAL MID-AMERICA RGNL</t>
  </si>
  <si>
    <t xml:space="preserve">LIBERAL</t>
  </si>
  <si>
    <t xml:space="preserve">ISQ</t>
  </si>
  <si>
    <t xml:space="preserve">KISQ</t>
  </si>
  <si>
    <t xml:space="preserve">SCHOOLCRAFT COUNTY</t>
  </si>
  <si>
    <t xml:space="preserve">MANISTIQUE</t>
  </si>
  <si>
    <t xml:space="preserve">PLN</t>
  </si>
  <si>
    <t xml:space="preserve">KPLN</t>
  </si>
  <si>
    <t xml:space="preserve">PELLSTON RGNL/EMMET COUNTY</t>
  </si>
  <si>
    <t xml:space="preserve">PELLSTON</t>
  </si>
  <si>
    <t xml:space="preserve">TOB</t>
  </si>
  <si>
    <t xml:space="preserve">KTOB</t>
  </si>
  <si>
    <t xml:space="preserve">DODGE CENTER</t>
  </si>
  <si>
    <t xml:space="preserve">ABQ</t>
  </si>
  <si>
    <t xml:space="preserve">KABQ</t>
  </si>
  <si>
    <t xml:space="preserve">ALBUQUERQUE INTL SUNPORT</t>
  </si>
  <si>
    <t xml:space="preserve">100LL,A,A1,A1+</t>
  </si>
  <si>
    <t xml:space="preserve">ODO</t>
  </si>
  <si>
    <t xml:space="preserve">KODO</t>
  </si>
  <si>
    <t xml:space="preserve">ODESSA-SCHLEMEYER FLD</t>
  </si>
  <si>
    <t xml:space="preserve">ODESSA</t>
  </si>
  <si>
    <t xml:space="preserve">MPJ</t>
  </si>
  <si>
    <t xml:space="preserve">KMPJ</t>
  </si>
  <si>
    <t xml:space="preserve">PETIT JEAN PARK</t>
  </si>
  <si>
    <t xml:space="preserve">MORRILTON</t>
  </si>
  <si>
    <t xml:space="preserve">WLD</t>
  </si>
  <si>
    <t xml:space="preserve">KWLD</t>
  </si>
  <si>
    <t xml:space="preserve">STROTHER FLD</t>
  </si>
  <si>
    <t xml:space="preserve">WINFIELD/ARKANSAS CITY</t>
  </si>
  <si>
    <t xml:space="preserve">SAF</t>
  </si>
  <si>
    <t xml:space="preserve">KSAF</t>
  </si>
  <si>
    <t xml:space="preserve">SANTA FE RGNL</t>
  </si>
  <si>
    <t xml:space="preserve">GMJ</t>
  </si>
  <si>
    <t xml:space="preserve">KGMJ</t>
  </si>
  <si>
    <t xml:space="preserve">GROVE RGNL</t>
  </si>
  <si>
    <t xml:space="preserve">GROVE</t>
  </si>
  <si>
    <t xml:space="preserve">VBT</t>
  </si>
  <si>
    <t xml:space="preserve">KVBT</t>
  </si>
  <si>
    <t xml:space="preserve">BENTONVILLE MUNI/LOUISE M THADEN FLD</t>
  </si>
  <si>
    <t xml:space="preserve">BENTONVILLE</t>
  </si>
  <si>
    <t xml:space="preserve">AMW</t>
  </si>
  <si>
    <t xml:space="preserve">KAMW</t>
  </si>
  <si>
    <t xml:space="preserve">AMES MUNI</t>
  </si>
  <si>
    <t xml:space="preserve">AMES</t>
  </si>
  <si>
    <t xml:space="preserve">COE</t>
  </si>
  <si>
    <t xml:space="preserve">KCOE</t>
  </si>
  <si>
    <t xml:space="preserve">COEUR D'ALENE</t>
  </si>
  <si>
    <t xml:space="preserve">MAN</t>
  </si>
  <si>
    <t xml:space="preserve">KMAN</t>
  </si>
  <si>
    <t xml:space="preserve">NAMPA MUNI</t>
  </si>
  <si>
    <t xml:space="preserve">NAMPA</t>
  </si>
  <si>
    <t xml:space="preserve">PBH</t>
  </si>
  <si>
    <t xml:space="preserve">KPBH</t>
  </si>
  <si>
    <t xml:space="preserve">PRICE COUNTY</t>
  </si>
  <si>
    <t xml:space="preserve">PHILLIPS</t>
  </si>
  <si>
    <t xml:space="preserve">100LL,A+,UL91</t>
  </si>
  <si>
    <t xml:space="preserve">HEE</t>
  </si>
  <si>
    <t xml:space="preserve">KHEE</t>
  </si>
  <si>
    <t xml:space="preserve">THOMPSON-ROBBINS</t>
  </si>
  <si>
    <t xml:space="preserve">HELENA/WEST HELENA</t>
  </si>
  <si>
    <t xml:space="preserve">DHT</t>
  </si>
  <si>
    <t xml:space="preserve">KDHT</t>
  </si>
  <si>
    <t xml:space="preserve">DALHART MUNI</t>
  </si>
  <si>
    <t xml:space="preserve">DALHART</t>
  </si>
  <si>
    <t xml:space="preserve">E11</t>
  </si>
  <si>
    <t xml:space="preserve">ANDREWS COUNTY</t>
  </si>
  <si>
    <t xml:space="preserve">TDW</t>
  </si>
  <si>
    <t xml:space="preserve">KTDW</t>
  </si>
  <si>
    <t xml:space="preserve">TRADEWIND</t>
  </si>
  <si>
    <t xml:space="preserve">ARV</t>
  </si>
  <si>
    <t xml:space="preserve">KARV</t>
  </si>
  <si>
    <t xml:space="preserve">LAKELAND/NOBLE F LEE MEML FLD</t>
  </si>
  <si>
    <t xml:space="preserve">MINOCQUA-WOODRUFF</t>
  </si>
  <si>
    <t xml:space="preserve">RCX</t>
  </si>
  <si>
    <t xml:space="preserve">KRCX</t>
  </si>
  <si>
    <t xml:space="preserve">RUSK COUNTY</t>
  </si>
  <si>
    <t xml:space="preserve">LADYSMITH</t>
  </si>
  <si>
    <t xml:space="preserve">BGD</t>
  </si>
  <si>
    <t xml:space="preserve">KBGD</t>
  </si>
  <si>
    <t xml:space="preserve">HUTCHINSON COUNTY</t>
  </si>
  <si>
    <t xml:space="preserve">BORGER</t>
  </si>
  <si>
    <t xml:space="preserve">M28</t>
  </si>
  <si>
    <t xml:space="preserve">MID CONTINENT</t>
  </si>
  <si>
    <t xml:space="preserve">HAYTI</t>
  </si>
  <si>
    <t xml:space="preserve">UTA</t>
  </si>
  <si>
    <t xml:space="preserve">KUTA</t>
  </si>
  <si>
    <t xml:space="preserve">TUNICA MUNI</t>
  </si>
  <si>
    <t xml:space="preserve">TUNICA</t>
  </si>
  <si>
    <t xml:space="preserve">DNA</t>
  </si>
  <si>
    <t xml:space="preserve">KDNA</t>
  </si>
  <si>
    <t xml:space="preserve">DONA ANA COUNTY INTL JETPORT</t>
  </si>
  <si>
    <t xml:space="preserve">SANTA TERESA</t>
  </si>
  <si>
    <t xml:space="preserve">WMC</t>
  </si>
  <si>
    <t xml:space="preserve">KWMC</t>
  </si>
  <si>
    <t xml:space="preserve">WINNEMUCCA MUNI</t>
  </si>
  <si>
    <t xml:space="preserve">WINNEMUCCA</t>
  </si>
  <si>
    <t xml:space="preserve">RAP</t>
  </si>
  <si>
    <t xml:space="preserve">KRAP</t>
  </si>
  <si>
    <t xml:space="preserve">RAPID CITY RGNL</t>
  </si>
  <si>
    <t xml:space="preserve">RAPID CITY</t>
  </si>
  <si>
    <t xml:space="preserve">SUZ</t>
  </si>
  <si>
    <t xml:space="preserve">KSUZ</t>
  </si>
  <si>
    <t xml:space="preserve">SALINE COUNTY RGNL</t>
  </si>
  <si>
    <t xml:space="preserve">BENTON</t>
  </si>
  <si>
    <t xml:space="preserve">O81</t>
  </si>
  <si>
    <t xml:space="preserve">TULELAKE MUNI</t>
  </si>
  <si>
    <t xml:space="preserve">TULELAKE</t>
  </si>
  <si>
    <t xml:space="preserve">DSM</t>
  </si>
  <si>
    <t xml:space="preserve">KDSM</t>
  </si>
  <si>
    <t xml:space="preserve">DES MOINES INTL</t>
  </si>
  <si>
    <t xml:space="preserve">DES MOINES</t>
  </si>
  <si>
    <t xml:space="preserve">BBW</t>
  </si>
  <si>
    <t xml:space="preserve">KBBW</t>
  </si>
  <si>
    <t xml:space="preserve">BROKEN BOW MUNI/KEITH GLAZE FLD</t>
  </si>
  <si>
    <t xml:space="preserve">BROKEN BOW</t>
  </si>
  <si>
    <t xml:space="preserve">ROG</t>
  </si>
  <si>
    <t xml:space="preserve">KROG</t>
  </si>
  <si>
    <t xml:space="preserve">ROGERS EXEC - CARTER FLD</t>
  </si>
  <si>
    <t xml:space="preserve">ROGERS</t>
  </si>
  <si>
    <t xml:space="preserve">EUL</t>
  </si>
  <si>
    <t xml:space="preserve">KEUL</t>
  </si>
  <si>
    <t xml:space="preserve">CALDWELL EXEC</t>
  </si>
  <si>
    <t xml:space="preserve">RGK</t>
  </si>
  <si>
    <t xml:space="preserve">KRGK</t>
  </si>
  <si>
    <t xml:space="preserve">RED WING RGNL</t>
  </si>
  <si>
    <t xml:space="preserve">RED WING</t>
  </si>
  <si>
    <t xml:space="preserve">HDE</t>
  </si>
  <si>
    <t xml:space="preserve">KHDE</t>
  </si>
  <si>
    <t xml:space="preserve">BREWSTER FLD</t>
  </si>
  <si>
    <t xml:space="preserve">HOLDREGE</t>
  </si>
  <si>
    <t xml:space="preserve">PHG</t>
  </si>
  <si>
    <t xml:space="preserve">KPHG</t>
  </si>
  <si>
    <t xml:space="preserve">PHILLIPSBURG MUNI</t>
  </si>
  <si>
    <t xml:space="preserve">PHILLIPSBURG</t>
  </si>
  <si>
    <t xml:space="preserve">MO8</t>
  </si>
  <si>
    <t xml:space="preserve">NORTH CENTRAL MISSOURI RGNL</t>
  </si>
  <si>
    <t xml:space="preserve">BROOKFIELD</t>
  </si>
  <si>
    <t xml:space="preserve">DYR</t>
  </si>
  <si>
    <t xml:space="preserve">KDYR</t>
  </si>
  <si>
    <t xml:space="preserve">DYERSBURG RGNL</t>
  </si>
  <si>
    <t xml:space="preserve">DYERSBURG</t>
  </si>
  <si>
    <t xml:space="preserve">GNC</t>
  </si>
  <si>
    <t xml:space="preserve">KGNC</t>
  </si>
  <si>
    <t xml:space="preserve">GAINES COUNTY</t>
  </si>
  <si>
    <t xml:space="preserve">PBF</t>
  </si>
  <si>
    <t xml:space="preserve">KPBF</t>
  </si>
  <si>
    <t xml:space="preserve">PINEBLUFF RGNL/GRIDER FLD</t>
  </si>
  <si>
    <t xml:space="preserve">PINE BLUFF</t>
  </si>
  <si>
    <t xml:space="preserve">SZT</t>
  </si>
  <si>
    <t xml:space="preserve">KSZT</t>
  </si>
  <si>
    <t xml:space="preserve">SANDPOINT</t>
  </si>
  <si>
    <t xml:space="preserve">APN</t>
  </si>
  <si>
    <t xml:space="preserve">KAPN</t>
  </si>
  <si>
    <t xml:space="preserve">ALPENA COUNTY RGNL</t>
  </si>
  <si>
    <t xml:space="preserve">ALPENA</t>
  </si>
  <si>
    <t xml:space="preserve">BDQ</t>
  </si>
  <si>
    <t xml:space="preserve">KBDQ</t>
  </si>
  <si>
    <t xml:space="preserve">MORRILTON MUNI</t>
  </si>
  <si>
    <t xml:space="preserve">EGT</t>
  </si>
  <si>
    <t xml:space="preserve">KEGT</t>
  </si>
  <si>
    <t xml:space="preserve">WELLINGTON MUNI</t>
  </si>
  <si>
    <t xml:space="preserve">WELLINGTON</t>
  </si>
  <si>
    <t xml:space="preserve">OLV</t>
  </si>
  <si>
    <t xml:space="preserve">KOLV</t>
  </si>
  <si>
    <t xml:space="preserve">OLIVE BRANCH/TAYLOR FLD</t>
  </si>
  <si>
    <t xml:space="preserve">OLIVE BRANCH</t>
  </si>
  <si>
    <t xml:space="preserve">ONO</t>
  </si>
  <si>
    <t xml:space="preserve">KONO</t>
  </si>
  <si>
    <t xml:space="preserve">ONTARIO MUNI</t>
  </si>
  <si>
    <t xml:space="preserve">OR</t>
  </si>
  <si>
    <t xml:space="preserve">CFV</t>
  </si>
  <si>
    <t xml:space="preserve">KCFV</t>
  </si>
  <si>
    <t xml:space="preserve">COFFEYVILLE MUNI</t>
  </si>
  <si>
    <t xml:space="preserve">COFFEYVILLE</t>
  </si>
  <si>
    <t xml:space="preserve">RCP</t>
  </si>
  <si>
    <t xml:space="preserve">KRCP</t>
  </si>
  <si>
    <t xml:space="preserve">ROOKS COUNTY RGNL</t>
  </si>
  <si>
    <t xml:space="preserve">MLT</t>
  </si>
  <si>
    <t xml:space="preserve">KMLT</t>
  </si>
  <si>
    <t xml:space="preserve">MILLINOCKET MUNI</t>
  </si>
  <si>
    <t xml:space="preserve">MILLINOCKET</t>
  </si>
  <si>
    <t xml:space="preserve">SLH</t>
  </si>
  <si>
    <t xml:space="preserve">KSLH</t>
  </si>
  <si>
    <t xml:space="preserve">CHEBOYGAN COUNTY</t>
  </si>
  <si>
    <t xml:space="preserve">CHEBOYGAN</t>
  </si>
  <si>
    <t xml:space="preserve">COU</t>
  </si>
  <si>
    <t xml:space="preserve">KCOU</t>
  </si>
  <si>
    <t xml:space="preserve">COLUMBIA RGNL</t>
  </si>
  <si>
    <t xml:space="preserve">VTN</t>
  </si>
  <si>
    <t xml:space="preserve">KVTN</t>
  </si>
  <si>
    <t xml:space="preserve">MILLER FLD</t>
  </si>
  <si>
    <t xml:space="preserve">VALENTINE</t>
  </si>
  <si>
    <t xml:space="preserve">CEC</t>
  </si>
  <si>
    <t xml:space="preserve">KCEC</t>
  </si>
  <si>
    <t xml:space="preserve">JACK MC NAMARA FLD</t>
  </si>
  <si>
    <t xml:space="preserve">CRESCENT CITY</t>
  </si>
  <si>
    <t xml:space="preserve">IDP</t>
  </si>
  <si>
    <t xml:space="preserve">KIDP</t>
  </si>
  <si>
    <t xml:space="preserve">INDEPENDENCE MUNI</t>
  </si>
  <si>
    <t xml:space="preserve">BNW</t>
  </si>
  <si>
    <t xml:space="preserve">KBNW</t>
  </si>
  <si>
    <t xml:space="preserve">BOONE MUNI</t>
  </si>
  <si>
    <t xml:space="preserve">BOONE</t>
  </si>
  <si>
    <t xml:space="preserve">CAV</t>
  </si>
  <si>
    <t xml:space="preserve">KCAV</t>
  </si>
  <si>
    <t xml:space="preserve">CLARION MUNI</t>
  </si>
  <si>
    <t xml:space="preserve">DDC</t>
  </si>
  <si>
    <t xml:space="preserve">KDDC</t>
  </si>
  <si>
    <t xml:space="preserve">DODGE CITY RGNL</t>
  </si>
  <si>
    <t xml:space="preserve">DODGE CITY</t>
  </si>
  <si>
    <t xml:space="preserve">AEL</t>
  </si>
  <si>
    <t xml:space="preserve">KAEL</t>
  </si>
  <si>
    <t xml:space="preserve">ALBERT LEA MUNI</t>
  </si>
  <si>
    <t xml:space="preserve">ALBERT LEA</t>
  </si>
  <si>
    <t xml:space="preserve">VIH</t>
  </si>
  <si>
    <t xml:space="preserve">KVIH</t>
  </si>
  <si>
    <t xml:space="preserve">ROLLA NTL</t>
  </si>
  <si>
    <t xml:space="preserve">ROLLA/VICHY</t>
  </si>
  <si>
    <t xml:space="preserve">M04</t>
  </si>
  <si>
    <t xml:space="preserve">PYX</t>
  </si>
  <si>
    <t xml:space="preserve">KPYX</t>
  </si>
  <si>
    <t xml:space="preserve">PERRYTON OCHILTREE COUNTY</t>
  </si>
  <si>
    <t xml:space="preserve">PERRYTON</t>
  </si>
  <si>
    <t xml:space="preserve">CXW</t>
  </si>
  <si>
    <t xml:space="preserve">KCXW</t>
  </si>
  <si>
    <t xml:space="preserve">CONWAY RGNL</t>
  </si>
  <si>
    <t xml:space="preserve">MIO</t>
  </si>
  <si>
    <t xml:space="preserve">KMIO</t>
  </si>
  <si>
    <t xml:space="preserve">MIAMI RGNL</t>
  </si>
  <si>
    <t xml:space="preserve">65S</t>
  </si>
  <si>
    <t xml:space="preserve">BOUNDARY COUNTY</t>
  </si>
  <si>
    <t xml:space="preserve">BONNERS FERRY</t>
  </si>
  <si>
    <t xml:space="preserve">SAW</t>
  </si>
  <si>
    <t xml:space="preserve">KSAW</t>
  </si>
  <si>
    <t xml:space="preserve">MARQUETTE/SAWYER RGNL</t>
  </si>
  <si>
    <t xml:space="preserve">MARQUETTE</t>
  </si>
  <si>
    <t xml:space="preserve">TKX</t>
  </si>
  <si>
    <t xml:space="preserve">KTKX</t>
  </si>
  <si>
    <t xml:space="preserve">KENNETT MEML</t>
  </si>
  <si>
    <t xml:space="preserve">KENNETT</t>
  </si>
  <si>
    <t xml:space="preserve">GDV</t>
  </si>
  <si>
    <t xml:space="preserve">KGDV</t>
  </si>
  <si>
    <t xml:space="preserve">DAWSON COMMUNITY</t>
  </si>
  <si>
    <t xml:space="preserve">GLENDIVE</t>
  </si>
  <si>
    <t xml:space="preserve">FST</t>
  </si>
  <si>
    <t xml:space="preserve">KFST</t>
  </si>
  <si>
    <t xml:space="preserve">FORT STOCKTON-PECOS COUNTY</t>
  </si>
  <si>
    <t xml:space="preserve">FORT STOCKTON</t>
  </si>
  <si>
    <t xml:space="preserve">EBS</t>
  </si>
  <si>
    <t xml:space="preserve">KEBS</t>
  </si>
  <si>
    <t xml:space="preserve">WEBSTER CITY MUNI</t>
  </si>
  <si>
    <t xml:space="preserve">WEBSTER CITY</t>
  </si>
  <si>
    <t xml:space="preserve">E57</t>
  </si>
  <si>
    <t xml:space="preserve">DENVER CITY</t>
  </si>
  <si>
    <t xml:space="preserve">HRX</t>
  </si>
  <si>
    <t xml:space="preserve">KHRX</t>
  </si>
  <si>
    <t xml:space="preserve">HEREFORD MUNI</t>
  </si>
  <si>
    <t xml:space="preserve">HEREFORD</t>
  </si>
  <si>
    <t xml:space="preserve">MYEF</t>
  </si>
  <si>
    <t xml:space="preserve">EXUMA INTL</t>
  </si>
  <si>
    <t xml:space="preserve">GEORGE TOWN</t>
  </si>
  <si>
    <t xml:space="preserve">JEF</t>
  </si>
  <si>
    <t xml:space="preserve">KJEF</t>
  </si>
  <si>
    <t xml:space="preserve">JEFFERSON CITY MEML</t>
  </si>
  <si>
    <t xml:space="preserve">JEFFERSON CITY</t>
  </si>
  <si>
    <t xml:space="preserve">43NE</t>
  </si>
  <si>
    <t xml:space="preserve">ONION CREST AIRPARK</t>
  </si>
  <si>
    <t xml:space="preserve">RIVERDALE</t>
  </si>
  <si>
    <t xml:space="preserve">SFF</t>
  </si>
  <si>
    <t xml:space="preserve">KSFF</t>
  </si>
  <si>
    <t xml:space="preserve">FELTS FLD</t>
  </si>
  <si>
    <t xml:space="preserve">SPOKANE</t>
  </si>
  <si>
    <t xml:space="preserve">HYS</t>
  </si>
  <si>
    <t xml:space="preserve">KHYS</t>
  </si>
  <si>
    <t xml:space="preserve">HAYS RGNL</t>
  </si>
  <si>
    <t xml:space="preserve">HAYS</t>
  </si>
  <si>
    <t xml:space="preserve">83D</t>
  </si>
  <si>
    <t xml:space="preserve">MACKINAC COUNTY</t>
  </si>
  <si>
    <t xml:space="preserve">ST IGNACE</t>
  </si>
  <si>
    <t xml:space="preserve">SN29</t>
  </si>
  <si>
    <t xml:space="preserve">RUCKER</t>
  </si>
  <si>
    <t xml:space="preserve">BURDETT</t>
  </si>
  <si>
    <t xml:space="preserve">OWA</t>
  </si>
  <si>
    <t xml:space="preserve">KOWA</t>
  </si>
  <si>
    <t xml:space="preserve">OWATONNA DEGNER RGNL</t>
  </si>
  <si>
    <t xml:space="preserve">OWATONNA</t>
  </si>
  <si>
    <t xml:space="preserve">LMT</t>
  </si>
  <si>
    <t xml:space="preserve">KLMT</t>
  </si>
  <si>
    <t xml:space="preserve">CRATER LAKE/KLAMATH RGNL</t>
  </si>
  <si>
    <t xml:space="preserve">KLAMATH FALLS</t>
  </si>
  <si>
    <t xml:space="preserve">RPD</t>
  </si>
  <si>
    <t xml:space="preserve">KRPD</t>
  </si>
  <si>
    <t xml:space="preserve">RICE LAKE RGNL/CARL'S FLD</t>
  </si>
  <si>
    <t xml:space="preserve">RICE LAKE</t>
  </si>
  <si>
    <t xml:space="preserve">LIT</t>
  </si>
  <si>
    <t xml:space="preserve">KLIT</t>
  </si>
  <si>
    <t xml:space="preserve">BILL AND HILLARY CLINTON NTL/ADAMS FLD</t>
  </si>
  <si>
    <t xml:space="preserve">LITTLE ROCK</t>
  </si>
  <si>
    <t xml:space="preserve">EOS</t>
  </si>
  <si>
    <t xml:space="preserve">KEOS</t>
  </si>
  <si>
    <t xml:space="preserve">NEOSHO HUGH ROBINSON</t>
  </si>
  <si>
    <t xml:space="preserve">NEOSHO</t>
  </si>
  <si>
    <t xml:space="preserve">SPF</t>
  </si>
  <si>
    <t xml:space="preserve">KSPF</t>
  </si>
  <si>
    <t xml:space="preserve">BLACK HILLS-CLYDE ICE FLD</t>
  </si>
  <si>
    <t xml:space="preserve">SPEARFISH</t>
  </si>
  <si>
    <t xml:space="preserve">MEM</t>
  </si>
  <si>
    <t xml:space="preserve">KMEM</t>
  </si>
  <si>
    <t xml:space="preserve">FREDERICK W SMITH INTL/MEMPHIS</t>
  </si>
  <si>
    <t xml:space="preserve">MEMPHIS</t>
  </si>
  <si>
    <t xml:space="preserve">NQA</t>
  </si>
  <si>
    <t xml:space="preserve">KNQA</t>
  </si>
  <si>
    <t xml:space="preserve">MILLINGTON/MEMPHIS</t>
  </si>
  <si>
    <t xml:space="preserve">MILLINGTON</t>
  </si>
  <si>
    <t xml:space="preserve">BIF</t>
  </si>
  <si>
    <t xml:space="preserve">KBIF</t>
  </si>
  <si>
    <t xml:space="preserve">BIGGS AAF (FORT BLISS)</t>
  </si>
  <si>
    <t xml:space="preserve">FORT BLISS/EL PASO/</t>
  </si>
  <si>
    <t xml:space="preserve">HKA</t>
  </si>
  <si>
    <t xml:space="preserve">KHKA</t>
  </si>
  <si>
    <t xml:space="preserve">BLYTHEVILLE MUNI</t>
  </si>
  <si>
    <t xml:space="preserve">BLYTHEVILLE</t>
  </si>
  <si>
    <t xml:space="preserve">ORK</t>
  </si>
  <si>
    <t xml:space="preserve">KORK</t>
  </si>
  <si>
    <t xml:space="preserve">NORTH LITTLE ROCK MUNI</t>
  </si>
  <si>
    <t xml:space="preserve">NORTH LITTLE ROCK</t>
  </si>
  <si>
    <t xml:space="preserve">SGT</t>
  </si>
  <si>
    <t xml:space="preserve">KSGT</t>
  </si>
  <si>
    <t xml:space="preserve">STUTTGART MUNI CARL HUMPHREY FLD</t>
  </si>
  <si>
    <t xml:space="preserve">STUTTGART</t>
  </si>
  <si>
    <t xml:space="preserve">ANW</t>
  </si>
  <si>
    <t xml:space="preserve">KANW</t>
  </si>
  <si>
    <t xml:space="preserve">AINSWORTH RGNL</t>
  </si>
  <si>
    <t xml:space="preserve">AINSWORTH</t>
  </si>
  <si>
    <t xml:space="preserve">S03</t>
  </si>
  <si>
    <t xml:space="preserve">ASHLAND MUNI/SUMNER PARKER FLD</t>
  </si>
  <si>
    <t xml:space="preserve">49B</t>
  </si>
  <si>
    <t xml:space="preserve">ELP</t>
  </si>
  <si>
    <t xml:space="preserve">KELP</t>
  </si>
  <si>
    <t xml:space="preserve">EL PASO INTL</t>
  </si>
  <si>
    <t xml:space="preserve">EL PASO</t>
  </si>
  <si>
    <t xml:space="preserve">3Y3</t>
  </si>
  <si>
    <t xml:space="preserve">WINTERSET MUNI</t>
  </si>
  <si>
    <t xml:space="preserve">WINTERSET</t>
  </si>
  <si>
    <t xml:space="preserve">VER</t>
  </si>
  <si>
    <t xml:space="preserve">KVER</t>
  </si>
  <si>
    <t xml:space="preserve">JESSE VIERTEL MEML</t>
  </si>
  <si>
    <t xml:space="preserve">BOONVILLE</t>
  </si>
  <si>
    <t xml:space="preserve">2M8</t>
  </si>
  <si>
    <t xml:space="preserve">CHARLES W BAKER</t>
  </si>
  <si>
    <t xml:space="preserve">E01</t>
  </si>
  <si>
    <t xml:space="preserve">ROY HURD MEML</t>
  </si>
  <si>
    <t xml:space="preserve">MONAHANS</t>
  </si>
  <si>
    <t xml:space="preserve">PO1</t>
  </si>
  <si>
    <t xml:space="preserve">POPLAR MUNI</t>
  </si>
  <si>
    <t xml:space="preserve">POPLAR</t>
  </si>
  <si>
    <t xml:space="preserve">BYH</t>
  </si>
  <si>
    <t xml:space="preserve">KBYH</t>
  </si>
  <si>
    <t xml:space="preserve">ARKANSAS INTL</t>
  </si>
  <si>
    <t xml:space="preserve">TRX</t>
  </si>
  <si>
    <t xml:space="preserve">KTRX</t>
  </si>
  <si>
    <t xml:space="preserve">TRENTON MUNI</t>
  </si>
  <si>
    <t xml:space="preserve">EAR</t>
  </si>
  <si>
    <t xml:space="preserve">KEAR</t>
  </si>
  <si>
    <t xml:space="preserve">KEARNEY RGNL</t>
  </si>
  <si>
    <t xml:space="preserve">KEARNEY</t>
  </si>
  <si>
    <t xml:space="preserve">DUX</t>
  </si>
  <si>
    <t xml:space="preserve">KDUX</t>
  </si>
  <si>
    <t xml:space="preserve">GEG</t>
  </si>
  <si>
    <t xml:space="preserve">KGEG</t>
  </si>
  <si>
    <t xml:space="preserve">SPOKANE INTL</t>
  </si>
  <si>
    <t xml:space="preserve">4M9</t>
  </si>
  <si>
    <t xml:space="preserve">CORNING MUNI</t>
  </si>
  <si>
    <t xml:space="preserve">FCY</t>
  </si>
  <si>
    <t xml:space="preserve">KFCY</t>
  </si>
  <si>
    <t xml:space="preserve">HUTFLY</t>
  </si>
  <si>
    <t xml:space="preserve">FORREST CITY</t>
  </si>
  <si>
    <t xml:space="preserve">PPF</t>
  </si>
  <si>
    <t xml:space="preserve">KPPF</t>
  </si>
  <si>
    <t xml:space="preserve">TRI-CITY</t>
  </si>
  <si>
    <t xml:space="preserve">PARSONS</t>
  </si>
  <si>
    <t xml:space="preserve">W43</t>
  </si>
  <si>
    <t xml:space="preserve">HULETT MUNI</t>
  </si>
  <si>
    <t xml:space="preserve">HULETT</t>
  </si>
  <si>
    <t xml:space="preserve">PRO</t>
  </si>
  <si>
    <t xml:space="preserve">KPRO</t>
  </si>
  <si>
    <t xml:space="preserve">ALM</t>
  </si>
  <si>
    <t xml:space="preserve">KALM</t>
  </si>
  <si>
    <t xml:space="preserve">ALAMOGORDO-WHITE SANDS RGNL</t>
  </si>
  <si>
    <t xml:space="preserve">ALAMOGORDO</t>
  </si>
  <si>
    <t xml:space="preserve">BKE</t>
  </si>
  <si>
    <t xml:space="preserve">KBKE</t>
  </si>
  <si>
    <t xml:space="preserve">BAKER CITY MUNI</t>
  </si>
  <si>
    <t xml:space="preserve">BAKER CITY</t>
  </si>
  <si>
    <t xml:space="preserve">M01</t>
  </si>
  <si>
    <t xml:space="preserve">GENERAL DEWITT SPAIN</t>
  </si>
  <si>
    <t xml:space="preserve">FBL</t>
  </si>
  <si>
    <t xml:space="preserve">KFBL</t>
  </si>
  <si>
    <t xml:space="preserve">FARIBAULT MUNI-LIZ WALL STROHFUS FLD</t>
  </si>
  <si>
    <t xml:space="preserve">FARIBAULT</t>
  </si>
  <si>
    <t xml:space="preserve">ERY</t>
  </si>
  <si>
    <t xml:space="preserve">KERY</t>
  </si>
  <si>
    <t xml:space="preserve">LUCE COUNTY</t>
  </si>
  <si>
    <t xml:space="preserve">NEWBERRY</t>
  </si>
  <si>
    <t xml:space="preserve">BHK</t>
  </si>
  <si>
    <t xml:space="preserve">KBHK</t>
  </si>
  <si>
    <t xml:space="preserve">BAKER MUNI</t>
  </si>
  <si>
    <t xml:space="preserve">BAKER</t>
  </si>
  <si>
    <t xml:space="preserve">0E0</t>
  </si>
  <si>
    <t xml:space="preserve">MORIARTY MUNI</t>
  </si>
  <si>
    <t xml:space="preserve">MORIARTY</t>
  </si>
  <si>
    <t xml:space="preserve">BOK</t>
  </si>
  <si>
    <t xml:space="preserve">KBOK</t>
  </si>
  <si>
    <t xml:space="preserve">BROOKINGS</t>
  </si>
  <si>
    <t xml:space="preserve">LGD</t>
  </si>
  <si>
    <t xml:space="preserve">KLGD</t>
  </si>
  <si>
    <t xml:space="preserve">LA GRANDE/UNION COUNTY</t>
  </si>
  <si>
    <t xml:space="preserve">LA GRANDE</t>
  </si>
  <si>
    <t xml:space="preserve">DEW</t>
  </si>
  <si>
    <t xml:space="preserve">KDEW</t>
  </si>
  <si>
    <t xml:space="preserve">DEER PARK</t>
  </si>
  <si>
    <t xml:space="preserve">AWM</t>
  </si>
  <si>
    <t xml:space="preserve">KAWM</t>
  </si>
  <si>
    <t xml:space="preserve">WEST MEMPHIS MUNI</t>
  </si>
  <si>
    <t xml:space="preserve">WEST MEMPHIS</t>
  </si>
  <si>
    <t xml:space="preserve">FOD</t>
  </si>
  <si>
    <t xml:space="preserve">KFOD</t>
  </si>
  <si>
    <t xml:space="preserve">FORT DODGE RGNL</t>
  </si>
  <si>
    <t xml:space="preserve">FORT DODGE</t>
  </si>
  <si>
    <t xml:space="preserve">ICT</t>
  </si>
  <si>
    <t xml:space="preserve">KICT</t>
  </si>
  <si>
    <t xml:space="preserve">WICHITA DWIGHT D EISENHOWER NTL</t>
  </si>
  <si>
    <t xml:space="preserve">WICHITA</t>
  </si>
  <si>
    <t xml:space="preserve">AHH</t>
  </si>
  <si>
    <t xml:space="preserve">KAHH</t>
  </si>
  <si>
    <t xml:space="preserve">AMERY MUNI</t>
  </si>
  <si>
    <t xml:space="preserve">AMERY</t>
  </si>
  <si>
    <t xml:space="preserve">RNH</t>
  </si>
  <si>
    <t xml:space="preserve">KRNH</t>
  </si>
  <si>
    <t xml:space="preserve">NEW RICHMOND RGNL</t>
  </si>
  <si>
    <t xml:space="preserve">NEW RICHMOND</t>
  </si>
  <si>
    <t xml:space="preserve">3AU</t>
  </si>
  <si>
    <t xml:space="preserve">AUGUSTA MUNI</t>
  </si>
  <si>
    <t xml:space="preserve">LKV</t>
  </si>
  <si>
    <t xml:space="preserve">KLKV</t>
  </si>
  <si>
    <t xml:space="preserve">LAKEVIEW</t>
  </si>
  <si>
    <t xml:space="preserve">HRO</t>
  </si>
  <si>
    <t xml:space="preserve">KHRO</t>
  </si>
  <si>
    <t xml:space="preserve">BOONE COUNTY</t>
  </si>
  <si>
    <t xml:space="preserve">HARRISON</t>
  </si>
  <si>
    <t xml:space="preserve">TCC</t>
  </si>
  <si>
    <t xml:space="preserve">KTCC</t>
  </si>
  <si>
    <t xml:space="preserve">TUCUMCARI MUNI</t>
  </si>
  <si>
    <t xml:space="preserve">TUCUMCARI</t>
  </si>
  <si>
    <t xml:space="preserve">4AR1</t>
  </si>
  <si>
    <t xml:space="preserve">SHURLEY FLD</t>
  </si>
  <si>
    <t xml:space="preserve">CABOT</t>
  </si>
  <si>
    <t xml:space="preserve">MXA</t>
  </si>
  <si>
    <t xml:space="preserve">KMXA</t>
  </si>
  <si>
    <t xml:space="preserve">MANILA MUNI</t>
  </si>
  <si>
    <t xml:space="preserve">MANILA</t>
  </si>
  <si>
    <t xml:space="preserve">09Y</t>
  </si>
  <si>
    <t xml:space="preserve">WIPLINE</t>
  </si>
  <si>
    <t xml:space="preserve">INVER GROVE HGTS</t>
  </si>
  <si>
    <t xml:space="preserve">LVN</t>
  </si>
  <si>
    <t xml:space="preserve">KLVN</t>
  </si>
  <si>
    <t xml:space="preserve">AIRLAKE</t>
  </si>
  <si>
    <t xml:space="preserve">MINNEAPOLIS</t>
  </si>
  <si>
    <t xml:space="preserve">MFR</t>
  </si>
  <si>
    <t xml:space="preserve">KMFR</t>
  </si>
  <si>
    <t xml:space="preserve">ROGUE VALLEY INTL/MEDFORD</t>
  </si>
  <si>
    <t xml:space="preserve">21D</t>
  </si>
  <si>
    <t xml:space="preserve">LAKE ELMO</t>
  </si>
  <si>
    <t xml:space="preserve">ST PAUL</t>
  </si>
  <si>
    <t xml:space="preserve">SGS</t>
  </si>
  <si>
    <t xml:space="preserve">KSGS</t>
  </si>
  <si>
    <t xml:space="preserve">SOUTH ST PAUL MUNI/RICHARD E FLEMING FLD</t>
  </si>
  <si>
    <t xml:space="preserve">SOUTH ST PAUL</t>
  </si>
  <si>
    <t xml:space="preserve">HFJ</t>
  </si>
  <si>
    <t xml:space="preserve">KHFJ</t>
  </si>
  <si>
    <t xml:space="preserve">MONETT RGNL</t>
  </si>
  <si>
    <t xml:space="preserve">MONETT</t>
  </si>
  <si>
    <t xml:space="preserve">JLN</t>
  </si>
  <si>
    <t xml:space="preserve">KJLN</t>
  </si>
  <si>
    <t xml:space="preserve">JOPLIN RGNL</t>
  </si>
  <si>
    <t xml:space="preserve">JOPLIN</t>
  </si>
  <si>
    <t xml:space="preserve">9S2</t>
  </si>
  <si>
    <t xml:space="preserve">SCOBEY</t>
  </si>
  <si>
    <t xml:space="preserve">HOB</t>
  </si>
  <si>
    <t xml:space="preserve">KHOB</t>
  </si>
  <si>
    <t xml:space="preserve">LEA COUNTY RGNL</t>
  </si>
  <si>
    <t xml:space="preserve">HOBBS</t>
  </si>
  <si>
    <t xml:space="preserve">EFC</t>
  </si>
  <si>
    <t xml:space="preserve">KEFC</t>
  </si>
  <si>
    <t xml:space="preserve">BELLE FOURCHE MUNI</t>
  </si>
  <si>
    <t xml:space="preserve">BELLE FOURCHE</t>
  </si>
  <si>
    <t xml:space="preserve">DRP</t>
  </si>
  <si>
    <t xml:space="preserve">KDRP</t>
  </si>
  <si>
    <t xml:space="preserve">DELTA RGNL</t>
  </si>
  <si>
    <t xml:space="preserve">COLT</t>
  </si>
  <si>
    <t xml:space="preserve">PGR</t>
  </si>
  <si>
    <t xml:space="preserve">KPGR</t>
  </si>
  <si>
    <t xml:space="preserve">KIRK FLD</t>
  </si>
  <si>
    <t xml:space="preserve">PARAGOULD</t>
  </si>
  <si>
    <t xml:space="preserve">AAO</t>
  </si>
  <si>
    <t xml:space="preserve">KAAO</t>
  </si>
  <si>
    <t xml:space="preserve">COLONEL JAMES JABARA</t>
  </si>
  <si>
    <t xml:space="preserve">MHL</t>
  </si>
  <si>
    <t xml:space="preserve">KMHL</t>
  </si>
  <si>
    <t xml:space="preserve">MARSHALL MEML MUNI</t>
  </si>
  <si>
    <t xml:space="preserve">1K1</t>
  </si>
  <si>
    <t xml:space="preserve">LLOYD STEARMAN FLD</t>
  </si>
  <si>
    <t xml:space="preserve">TBN</t>
  </si>
  <si>
    <t xml:space="preserve">KTBN</t>
  </si>
  <si>
    <t xml:space="preserve">WAYNESVILLE-ST ROBERT RGNL FORNEY FLD</t>
  </si>
  <si>
    <t xml:space="preserve">FORT LEONARD WOOD</t>
  </si>
  <si>
    <t xml:space="preserve">ALW</t>
  </si>
  <si>
    <t xml:space="preserve">KALW</t>
  </si>
  <si>
    <t xml:space="preserve">WALLA WALLA RGNL</t>
  </si>
  <si>
    <t xml:space="preserve">WALLA WALLA</t>
  </si>
  <si>
    <t xml:space="preserve">AXA</t>
  </si>
  <si>
    <t xml:space="preserve">KAXA</t>
  </si>
  <si>
    <t xml:space="preserve">ALGONA MUNI</t>
  </si>
  <si>
    <t xml:space="preserve">ALGONA</t>
  </si>
  <si>
    <t xml:space="preserve">EQA</t>
  </si>
  <si>
    <t xml:space="preserve">KEQA</t>
  </si>
  <si>
    <t xml:space="preserve">EL DORADO/CAPT JACK THOMAS MEML</t>
  </si>
  <si>
    <t xml:space="preserve">STP</t>
  </si>
  <si>
    <t xml:space="preserve">KSTP</t>
  </si>
  <si>
    <t xml:space="preserve">ST PAUL DOWNTOWN HOLMAN FLD</t>
  </si>
  <si>
    <t xml:space="preserve">SBU</t>
  </si>
  <si>
    <t xml:space="preserve">KSBU</t>
  </si>
  <si>
    <t xml:space="preserve">BLUE EARTH MUNI</t>
  </si>
  <si>
    <t xml:space="preserve">BLUE EARTH</t>
  </si>
  <si>
    <t xml:space="preserve">SXU</t>
  </si>
  <si>
    <t xml:space="preserve">KSXU</t>
  </si>
  <si>
    <t xml:space="preserve">SANTA ROSA ROUTE 66</t>
  </si>
  <si>
    <t xml:space="preserve">INK</t>
  </si>
  <si>
    <t xml:space="preserve">KINK</t>
  </si>
  <si>
    <t xml:space="preserve">WINKLER COUNTY</t>
  </si>
  <si>
    <t xml:space="preserve">WINK</t>
  </si>
  <si>
    <t xml:space="preserve">PTT</t>
  </si>
  <si>
    <t xml:space="preserve">KPTT</t>
  </si>
  <si>
    <t xml:space="preserve">PRATT RGNL</t>
  </si>
  <si>
    <t xml:space="preserve">PRATT</t>
  </si>
  <si>
    <t xml:space="preserve">HYR</t>
  </si>
  <si>
    <t xml:space="preserve">KHYR</t>
  </si>
  <si>
    <t xml:space="preserve">SAWYER COUNTY</t>
  </si>
  <si>
    <t xml:space="preserve">CSQ</t>
  </si>
  <si>
    <t xml:space="preserve">KCSQ</t>
  </si>
  <si>
    <t xml:space="preserve">CRESTON MUNI</t>
  </si>
  <si>
    <t xml:space="preserve">CRESTON</t>
  </si>
  <si>
    <t xml:space="preserve">CVN</t>
  </si>
  <si>
    <t xml:space="preserve">KCVN</t>
  </si>
  <si>
    <t xml:space="preserve">CLOVIS RGNL</t>
  </si>
  <si>
    <t xml:space="preserve">CLOVIS</t>
  </si>
  <si>
    <t xml:space="preserve">OEO</t>
  </si>
  <si>
    <t xml:space="preserve">KOEO</t>
  </si>
  <si>
    <t xml:space="preserve">L O SIMENSTAD MUNI</t>
  </si>
  <si>
    <t xml:space="preserve">OSCEOLA</t>
  </si>
  <si>
    <t xml:space="preserve">IWD</t>
  </si>
  <si>
    <t xml:space="preserve">KIWD</t>
  </si>
  <si>
    <t xml:space="preserve">GOGEBIC/IRON COUNTY</t>
  </si>
  <si>
    <t xml:space="preserve">IRONWOOD</t>
  </si>
  <si>
    <t xml:space="preserve">MSP</t>
  </si>
  <si>
    <t xml:space="preserve">KMSP</t>
  </si>
  <si>
    <t xml:space="preserve">MINNEAPOLIS-ST PAUL INTL/WOLD-CHAMBERLAIN</t>
  </si>
  <si>
    <t xml:space="preserve">H79</t>
  </si>
  <si>
    <t xml:space="preserve">ELDON MODEL AIRPARK</t>
  </si>
  <si>
    <t xml:space="preserve">ELDON</t>
  </si>
  <si>
    <t xml:space="preserve">M70</t>
  </si>
  <si>
    <t xml:space="preserve">POCAHONTAS MUNI</t>
  </si>
  <si>
    <t xml:space="preserve">POCAHONTAS</t>
  </si>
  <si>
    <t xml:space="preserve">CIU</t>
  </si>
  <si>
    <t xml:space="preserve">KCIU</t>
  </si>
  <si>
    <t xml:space="preserve">CHIPPEWA COUNTY INTL</t>
  </si>
  <si>
    <t xml:space="preserve">SAULT STE MARIE</t>
  </si>
  <si>
    <t xml:space="preserve">BBG</t>
  </si>
  <si>
    <t xml:space="preserve">KBBG</t>
  </si>
  <si>
    <t xml:space="preserve">BRANSON</t>
  </si>
  <si>
    <t xml:space="preserve">FWB</t>
  </si>
  <si>
    <t xml:space="preserve">KFWB</t>
  </si>
  <si>
    <t xml:space="preserve">BRANSON WEST MUNI/EMERSON FLD</t>
  </si>
  <si>
    <t xml:space="preserve">BRANSON WEST</t>
  </si>
  <si>
    <t xml:space="preserve">CNU</t>
  </si>
  <si>
    <t xml:space="preserve">KCNU</t>
  </si>
  <si>
    <t xml:space="preserve">CHANUTE MARTIN JOHNSON</t>
  </si>
  <si>
    <t xml:space="preserve">CHANUTE</t>
  </si>
  <si>
    <t xml:space="preserve">20U</t>
  </si>
  <si>
    <t xml:space="preserve">BEACH</t>
  </si>
  <si>
    <t xml:space="preserve">ND</t>
  </si>
  <si>
    <t xml:space="preserve">NM42</t>
  </si>
  <si>
    <t xml:space="preserve">AERO TECH INC</t>
  </si>
  <si>
    <t xml:space="preserve">3S8</t>
  </si>
  <si>
    <t xml:space="preserve">GRANTS PASS</t>
  </si>
  <si>
    <t xml:space="preserve">MYLS</t>
  </si>
  <si>
    <t xml:space="preserve">STELLA MARIS</t>
  </si>
  <si>
    <t xml:space="preserve">GBD</t>
  </si>
  <si>
    <t xml:space="preserve">KGBD</t>
  </si>
  <si>
    <t xml:space="preserve">GREAT BEND MUNI</t>
  </si>
  <si>
    <t xml:space="preserve">GREAT BEND</t>
  </si>
  <si>
    <t xml:space="preserve">PLK</t>
  </si>
  <si>
    <t xml:space="preserve">KPLK</t>
  </si>
  <si>
    <t xml:space="preserve">M GRAHAM CLARK DOWNTOWN</t>
  </si>
  <si>
    <t xml:space="preserve">PTS</t>
  </si>
  <si>
    <t xml:space="preserve">KPTS</t>
  </si>
  <si>
    <t xml:space="preserve">ATKINSON MUNI</t>
  </si>
  <si>
    <t xml:space="preserve">PITTSBURG</t>
  </si>
  <si>
    <t xml:space="preserve">SRR</t>
  </si>
  <si>
    <t xml:space="preserve">KSRR</t>
  </si>
  <si>
    <t xml:space="preserve">SIERRA BLANCA RGNL</t>
  </si>
  <si>
    <t xml:space="preserve">RUIDOSO</t>
  </si>
  <si>
    <t xml:space="preserve">ARG</t>
  </si>
  <si>
    <t xml:space="preserve">KARG</t>
  </si>
  <si>
    <t xml:space="preserve">WALNUT RIDGE RGNL</t>
  </si>
  <si>
    <t xml:space="preserve">WALNUT RIDGE</t>
  </si>
  <si>
    <t xml:space="preserve">MKT</t>
  </si>
  <si>
    <t xml:space="preserve">KMKT</t>
  </si>
  <si>
    <t xml:space="preserve">MANKATO RGNL</t>
  </si>
  <si>
    <t xml:space="preserve">MANKATO</t>
  </si>
  <si>
    <t xml:space="preserve">AIZ</t>
  </si>
  <si>
    <t xml:space="preserve">KAIZ</t>
  </si>
  <si>
    <t xml:space="preserve">LEE C FINE MEML</t>
  </si>
  <si>
    <t xml:space="preserve">KAISER/LAKE OZARK</t>
  </si>
  <si>
    <t xml:space="preserve">FCM</t>
  </si>
  <si>
    <t xml:space="preserve">KFCM</t>
  </si>
  <si>
    <t xml:space="preserve">FLYING CLOUD</t>
  </si>
  <si>
    <t xml:space="preserve">SDY</t>
  </si>
  <si>
    <t xml:space="preserve">KSDY</t>
  </si>
  <si>
    <t xml:space="preserve">SIDNEY-RICHLAND RGNL</t>
  </si>
  <si>
    <t xml:space="preserve">DMO</t>
  </si>
  <si>
    <t xml:space="preserve">KDMO</t>
  </si>
  <si>
    <t xml:space="preserve">SEDALIA RGNL</t>
  </si>
  <si>
    <t xml:space="preserve">SEDALIA</t>
  </si>
  <si>
    <t xml:space="preserve">HSI</t>
  </si>
  <si>
    <t xml:space="preserve">KHSI</t>
  </si>
  <si>
    <t xml:space="preserve">HASTINGS MUNI</t>
  </si>
  <si>
    <t xml:space="preserve">PEQ</t>
  </si>
  <si>
    <t xml:space="preserve">KPEQ</t>
  </si>
  <si>
    <t xml:space="preserve">PECOS MUNI</t>
  </si>
  <si>
    <t xml:space="preserve">PECOS</t>
  </si>
  <si>
    <t xml:space="preserve">1S9</t>
  </si>
  <si>
    <t xml:space="preserve">CHEWELAH MUNI</t>
  </si>
  <si>
    <t xml:space="preserve">CHEWELAH</t>
  </si>
  <si>
    <t xml:space="preserve">HBZ</t>
  </si>
  <si>
    <t xml:space="preserve">KHBZ</t>
  </si>
  <si>
    <t xml:space="preserve">HEBER SPRINGS MUNI</t>
  </si>
  <si>
    <t xml:space="preserve">HEBER SPRINGS</t>
  </si>
  <si>
    <t xml:space="preserve">JBR</t>
  </si>
  <si>
    <t xml:space="preserve">KJBR</t>
  </si>
  <si>
    <t xml:space="preserve">JONESBORO MUNI</t>
  </si>
  <si>
    <t xml:space="preserve">JONESBORO</t>
  </si>
  <si>
    <t xml:space="preserve">ANE</t>
  </si>
  <si>
    <t xml:space="preserve">KANE</t>
  </si>
  <si>
    <t xml:space="preserve">ANOKA COUNTY/BLAINE (JANES FLD)</t>
  </si>
  <si>
    <t xml:space="preserve">E38</t>
  </si>
  <si>
    <t xml:space="preserve">ALPINE-CASPARIS MUNI</t>
  </si>
  <si>
    <t xml:space="preserve">CVS</t>
  </si>
  <si>
    <t xml:space="preserve">KCVS</t>
  </si>
  <si>
    <t xml:space="preserve">CANNON AFB</t>
  </si>
  <si>
    <t xml:space="preserve">PRZ</t>
  </si>
  <si>
    <t xml:space="preserve">KPRZ</t>
  </si>
  <si>
    <t xml:space="preserve">PORTALES MUNI</t>
  </si>
  <si>
    <t xml:space="preserve">PORTALES</t>
  </si>
  <si>
    <t xml:space="preserve">12Y</t>
  </si>
  <si>
    <t xml:space="preserve">LE SUEUR MUNI</t>
  </si>
  <si>
    <t xml:space="preserve">LE SUEUR</t>
  </si>
  <si>
    <t xml:space="preserve">MIC</t>
  </si>
  <si>
    <t xml:space="preserve">KMIC</t>
  </si>
  <si>
    <t xml:space="preserve">CRYSTAL</t>
  </si>
  <si>
    <t xml:space="preserve">K15</t>
  </si>
  <si>
    <t xml:space="preserve">GRAND GLAIZE-OSAGE BEACH</t>
  </si>
  <si>
    <t xml:space="preserve">OSAGE BEACH</t>
  </si>
  <si>
    <t xml:space="preserve">MO9</t>
  </si>
  <si>
    <t xml:space="preserve">KINGSLEY AIRFIELD</t>
  </si>
  <si>
    <t xml:space="preserve">MILLER</t>
  </si>
  <si>
    <t xml:space="preserve">FLP</t>
  </si>
  <si>
    <t xml:space="preserve">KFLP</t>
  </si>
  <si>
    <t xml:space="preserve">MARION COUNTY RGNL</t>
  </si>
  <si>
    <t xml:space="preserve">FLIPPIN</t>
  </si>
  <si>
    <t xml:space="preserve">SRC</t>
  </si>
  <si>
    <t xml:space="preserve">KSRC</t>
  </si>
  <si>
    <t xml:space="preserve">SEARCY RGNL</t>
  </si>
  <si>
    <t xml:space="preserve">SEARCY</t>
  </si>
  <si>
    <t xml:space="preserve">CIN</t>
  </si>
  <si>
    <t xml:space="preserve">KCIN</t>
  </si>
  <si>
    <t xml:space="preserve">ARTHUR N NEU</t>
  </si>
  <si>
    <t xml:space="preserve">CARROLL</t>
  </si>
  <si>
    <t xml:space="preserve">EWK</t>
  </si>
  <si>
    <t xml:space="preserve">KEWK</t>
  </si>
  <si>
    <t xml:space="preserve">NEWTON-CITY-COUNTY</t>
  </si>
  <si>
    <t xml:space="preserve">FRM</t>
  </si>
  <si>
    <t xml:space="preserve">KFRM</t>
  </si>
  <si>
    <t xml:space="preserve">FAIRMONT MUNI</t>
  </si>
  <si>
    <t xml:space="preserve">FAIRMONT</t>
  </si>
  <si>
    <t xml:space="preserve">UNO</t>
  </si>
  <si>
    <t xml:space="preserve">KUNO</t>
  </si>
  <si>
    <t xml:space="preserve">WEST PLAINS RGNL</t>
  </si>
  <si>
    <t xml:space="preserve">WEST PLAINS</t>
  </si>
  <si>
    <t xml:space="preserve">RZN</t>
  </si>
  <si>
    <t xml:space="preserve">KRZN</t>
  </si>
  <si>
    <t xml:space="preserve">BURNETT COUNTY</t>
  </si>
  <si>
    <t xml:space="preserve">SIREN</t>
  </si>
  <si>
    <t xml:space="preserve">ICR</t>
  </si>
  <si>
    <t xml:space="preserve">KICR</t>
  </si>
  <si>
    <t xml:space="preserve">WINNER RGNL</t>
  </si>
  <si>
    <t xml:space="preserve">WINNER</t>
  </si>
  <si>
    <t xml:space="preserve">HUT</t>
  </si>
  <si>
    <t xml:space="preserve">KHUT</t>
  </si>
  <si>
    <t xml:space="preserve">HUTCHINSON RGNL</t>
  </si>
  <si>
    <t xml:space="preserve">HUTCHINSON</t>
  </si>
  <si>
    <t xml:space="preserve">EPM</t>
  </si>
  <si>
    <t xml:space="preserve">KEPM</t>
  </si>
  <si>
    <t xml:space="preserve">EASTPORT MUNI</t>
  </si>
  <si>
    <t xml:space="preserve">EASTPORT</t>
  </si>
  <si>
    <t xml:space="preserve">ANJ</t>
  </si>
  <si>
    <t xml:space="preserve">KANJ</t>
  </si>
  <si>
    <t xml:space="preserve">SAULT STE MARIE MUNI/SANDERSON FLD</t>
  </si>
  <si>
    <t xml:space="preserve">OZS</t>
  </si>
  <si>
    <t xml:space="preserve">KOZS</t>
  </si>
  <si>
    <t xml:space="preserve">CAMDENTON MEML-LAKE RGNL</t>
  </si>
  <si>
    <t xml:space="preserve">CAMDENTON</t>
  </si>
  <si>
    <t xml:space="preserve">GRI</t>
  </si>
  <si>
    <t xml:space="preserve">KGRI</t>
  </si>
  <si>
    <t xml:space="preserve">CENTRAL NEBRASKA RGNL</t>
  </si>
  <si>
    <t xml:space="preserve">GRAND ISLAND</t>
  </si>
  <si>
    <t xml:space="preserve">ASX</t>
  </si>
  <si>
    <t xml:space="preserve">KASX</t>
  </si>
  <si>
    <t xml:space="preserve">JOHN F KENNEDY MEML</t>
  </si>
  <si>
    <t xml:space="preserve">K88</t>
  </si>
  <si>
    <t xml:space="preserve">ALLEN COUNTY</t>
  </si>
  <si>
    <t xml:space="preserve">IOLA</t>
  </si>
  <si>
    <t xml:space="preserve">HUL</t>
  </si>
  <si>
    <t xml:space="preserve">KHUL</t>
  </si>
  <si>
    <t xml:space="preserve">HOULTON INTL</t>
  </si>
  <si>
    <t xml:space="preserve">HOULTON</t>
  </si>
  <si>
    <t xml:space="preserve">LLU</t>
  </si>
  <si>
    <t xml:space="preserve">KLLU</t>
  </si>
  <si>
    <t xml:space="preserve">LAMAR MUNI</t>
  </si>
  <si>
    <t xml:space="preserve">T89</t>
  </si>
  <si>
    <t xml:space="preserve">LAJITAS INTL</t>
  </si>
  <si>
    <t xml:space="preserve">LAJITAS</t>
  </si>
  <si>
    <t xml:space="preserve">63S</t>
  </si>
  <si>
    <t xml:space="preserve">COLVILLE MUNI</t>
  </si>
  <si>
    <t xml:space="preserve">COLVILLE</t>
  </si>
  <si>
    <t xml:space="preserve">BPK</t>
  </si>
  <si>
    <t xml:space="preserve">KBPK</t>
  </si>
  <si>
    <t xml:space="preserve">BAXTER COUNTY</t>
  </si>
  <si>
    <t xml:space="preserve">LBO</t>
  </si>
  <si>
    <t xml:space="preserve">KLBO</t>
  </si>
  <si>
    <t xml:space="preserve">FLOYD W JONES LEBANON</t>
  </si>
  <si>
    <t xml:space="preserve">PDT</t>
  </si>
  <si>
    <t xml:space="preserve">KPDT</t>
  </si>
  <si>
    <t xml:space="preserve">EASTERN OREGON RGNL AT PENDLETON</t>
  </si>
  <si>
    <t xml:space="preserve">PENDLETON</t>
  </si>
  <si>
    <t xml:space="preserve">CVK</t>
  </si>
  <si>
    <t xml:space="preserve">KCVK</t>
  </si>
  <si>
    <t xml:space="preserve">SHARP COUNTY RGNL</t>
  </si>
  <si>
    <t xml:space="preserve">ASH FLAT</t>
  </si>
  <si>
    <t xml:space="preserve">EST</t>
  </si>
  <si>
    <t xml:space="preserve">KEST</t>
  </si>
  <si>
    <t xml:space="preserve">ESTHERVILLE MUNI</t>
  </si>
  <si>
    <t xml:space="preserve">ESTHERVILLE</t>
  </si>
  <si>
    <t xml:space="preserve">K61</t>
  </si>
  <si>
    <t xml:space="preserve">MORITZ MEML</t>
  </si>
  <si>
    <t xml:space="preserve">BELOIT</t>
  </si>
  <si>
    <t xml:space="preserve">FSK</t>
  </si>
  <si>
    <t xml:space="preserve">KFSK</t>
  </si>
  <si>
    <t xml:space="preserve">FORT SCOTT MUNI</t>
  </si>
  <si>
    <t xml:space="preserve">FORT SCOTT</t>
  </si>
  <si>
    <t xml:space="preserve">CMX</t>
  </si>
  <si>
    <t xml:space="preserve">KCMX</t>
  </si>
  <si>
    <t xml:space="preserve">HOUGHTON COUNTY MEML</t>
  </si>
  <si>
    <t xml:space="preserve">HANCOCK</t>
  </si>
  <si>
    <t xml:space="preserve">9D1</t>
  </si>
  <si>
    <t xml:space="preserve">GREGORY MUNI/FLYNN FLD</t>
  </si>
  <si>
    <t xml:space="preserve">GREGORY</t>
  </si>
  <si>
    <t xml:space="preserve">ROS</t>
  </si>
  <si>
    <t xml:space="preserve">KROS</t>
  </si>
  <si>
    <t xml:space="preserve">RUSH CITY RGNL</t>
  </si>
  <si>
    <t xml:space="preserve">RUSH CITY</t>
  </si>
  <si>
    <t xml:space="preserve">AIO</t>
  </si>
  <si>
    <t xml:space="preserve">KAIO</t>
  </si>
  <si>
    <t xml:space="preserve">ATLANTIC MUNI</t>
  </si>
  <si>
    <t xml:space="preserve">ATLANTIC</t>
  </si>
  <si>
    <t xml:space="preserve">BWW</t>
  </si>
  <si>
    <t xml:space="preserve">KBWW</t>
  </si>
  <si>
    <t xml:space="preserve">BOWMAN RGNL</t>
  </si>
  <si>
    <t xml:space="preserve">BOWMAN</t>
  </si>
  <si>
    <t xml:space="preserve">ONL</t>
  </si>
  <si>
    <t xml:space="preserve">KONL</t>
  </si>
  <si>
    <t xml:space="preserve">THE O'NEILL MUNI-JOHN L BAKER FLD</t>
  </si>
  <si>
    <t xml:space="preserve">O'NEILL</t>
  </si>
  <si>
    <t xml:space="preserve">MYSM</t>
  </si>
  <si>
    <t xml:space="preserve">SAN SALVADOR INTL</t>
  </si>
  <si>
    <t xml:space="preserve">COCKBURN TOWN</t>
  </si>
  <si>
    <t xml:space="preserve">CBG</t>
  </si>
  <si>
    <t xml:space="preserve">KCBG</t>
  </si>
  <si>
    <t xml:space="preserve">SGF</t>
  </si>
  <si>
    <t xml:space="preserve">KSGF</t>
  </si>
  <si>
    <t xml:space="preserve">SPRINGFIELD-BRANSON NTL</t>
  </si>
  <si>
    <t xml:space="preserve">MRF</t>
  </si>
  <si>
    <t xml:space="preserve">KMRF</t>
  </si>
  <si>
    <t xml:space="preserve">MARFA MUNI</t>
  </si>
  <si>
    <t xml:space="preserve">MARFA</t>
  </si>
  <si>
    <t xml:space="preserve">PQI</t>
  </si>
  <si>
    <t xml:space="preserve">KPQI</t>
  </si>
  <si>
    <t xml:space="preserve">PRESQUE ISLE INTL</t>
  </si>
  <si>
    <t xml:space="preserve">PRESQUE ISLE</t>
  </si>
  <si>
    <t xml:space="preserve">M19</t>
  </si>
  <si>
    <t xml:space="preserve">NEWPORT RGNL</t>
  </si>
  <si>
    <t xml:space="preserve">BVX</t>
  </si>
  <si>
    <t xml:space="preserve">KBVX</t>
  </si>
  <si>
    <t xml:space="preserve">BATESVILLE RGNL</t>
  </si>
  <si>
    <t xml:space="preserve">MPR</t>
  </si>
  <si>
    <t xml:space="preserve">KMPR</t>
  </si>
  <si>
    <t xml:space="preserve">MC PHERSON</t>
  </si>
  <si>
    <t xml:space="preserve">ULM</t>
  </si>
  <si>
    <t xml:space="preserve">KULM</t>
  </si>
  <si>
    <t xml:space="preserve">NEW ULM MUNI</t>
  </si>
  <si>
    <t xml:space="preserve">NEW ULM</t>
  </si>
  <si>
    <t xml:space="preserve">3DW</t>
  </si>
  <si>
    <t xml:space="preserve">DOWNTOWN</t>
  </si>
  <si>
    <t xml:space="preserve">GPH</t>
  </si>
  <si>
    <t xml:space="preserve">KGPH</t>
  </si>
  <si>
    <t xml:space="preserve">MIDWEST NTL AIR CENTER</t>
  </si>
  <si>
    <t xml:space="preserve">MOSBY</t>
  </si>
  <si>
    <t xml:space="preserve">2S8</t>
  </si>
  <si>
    <t xml:space="preserve">WILBUR</t>
  </si>
  <si>
    <t xml:space="preserve">PSC</t>
  </si>
  <si>
    <t xml:space="preserve">KPSC</t>
  </si>
  <si>
    <t xml:space="preserve">PASCO</t>
  </si>
  <si>
    <t xml:space="preserve">ICL</t>
  </si>
  <si>
    <t xml:space="preserve">KICL</t>
  </si>
  <si>
    <t xml:space="preserve">SCHENCK FLD</t>
  </si>
  <si>
    <t xml:space="preserve">CLARINDA</t>
  </si>
  <si>
    <t xml:space="preserve">LYO</t>
  </si>
  <si>
    <t xml:space="preserve">KLYO</t>
  </si>
  <si>
    <t xml:space="preserve">LYONS-RICE COUNTY MUNI</t>
  </si>
  <si>
    <t xml:space="preserve">LYONS</t>
  </si>
  <si>
    <t xml:space="preserve">EMP</t>
  </si>
  <si>
    <t xml:space="preserve">KEMP</t>
  </si>
  <si>
    <t xml:space="preserve">EMPORIA MUNI</t>
  </si>
  <si>
    <t xml:space="preserve">EVU</t>
  </si>
  <si>
    <t xml:space="preserve">KEVU</t>
  </si>
  <si>
    <t xml:space="preserve">NORTHWEST MISSOURI RGNL</t>
  </si>
  <si>
    <t xml:space="preserve">MARYVILLE</t>
  </si>
  <si>
    <t xml:space="preserve">42A</t>
  </si>
  <si>
    <t xml:space="preserve">MELBOURNE MUNI/JOHN E MILLER FLD</t>
  </si>
  <si>
    <t xml:space="preserve">SLB</t>
  </si>
  <si>
    <t xml:space="preserve">KSLB</t>
  </si>
  <si>
    <t xml:space="preserve">STORM LAKE MUNI</t>
  </si>
  <si>
    <t xml:space="preserve">STORM LAKE</t>
  </si>
  <si>
    <t xml:space="preserve">NVD</t>
  </si>
  <si>
    <t xml:space="preserve">KNVD</t>
  </si>
  <si>
    <t xml:space="preserve">NEVADA MUNI</t>
  </si>
  <si>
    <t xml:space="preserve">NEVADA</t>
  </si>
  <si>
    <t xml:space="preserve">XWA</t>
  </si>
  <si>
    <t xml:space="preserve">KXWA</t>
  </si>
  <si>
    <t xml:space="preserve">WILLISTON BASIN INTL</t>
  </si>
  <si>
    <t xml:space="preserve">MJQ</t>
  </si>
  <si>
    <t xml:space="preserve">KMJQ</t>
  </si>
  <si>
    <t xml:space="preserve">JACKSON MUNI</t>
  </si>
  <si>
    <t xml:space="preserve">UKL</t>
  </si>
  <si>
    <t xml:space="preserve">KUKL</t>
  </si>
  <si>
    <t xml:space="preserve">COFFEY COUNTY</t>
  </si>
  <si>
    <t xml:space="preserve">HRI</t>
  </si>
  <si>
    <t xml:space="preserve">KHRI</t>
  </si>
  <si>
    <t xml:space="preserve">HERMISTON MUNI</t>
  </si>
  <si>
    <t xml:space="preserve">HERMISTON</t>
  </si>
  <si>
    <t xml:space="preserve">SPW</t>
  </si>
  <si>
    <t xml:space="preserve">KSPW</t>
  </si>
  <si>
    <t xml:space="preserve">SPENCER MUNI</t>
  </si>
  <si>
    <t xml:space="preserve">DNS</t>
  </si>
  <si>
    <t xml:space="preserve">KDNS</t>
  </si>
  <si>
    <t xml:space="preserve">DENISON MUNI</t>
  </si>
  <si>
    <t xml:space="preserve">DENISON</t>
  </si>
  <si>
    <t xml:space="preserve">HNR</t>
  </si>
  <si>
    <t xml:space="preserve">KHNR</t>
  </si>
  <si>
    <t xml:space="preserve">HARLAN MUNI</t>
  </si>
  <si>
    <t xml:space="preserve">RDK</t>
  </si>
  <si>
    <t xml:space="preserve">KRDK</t>
  </si>
  <si>
    <t xml:space="preserve">RED OAK MUNI</t>
  </si>
  <si>
    <t xml:space="preserve">RED OAK</t>
  </si>
  <si>
    <t xml:space="preserve">GLY</t>
  </si>
  <si>
    <t xml:space="preserve">KGLY</t>
  </si>
  <si>
    <t xml:space="preserve">GCD</t>
  </si>
  <si>
    <t xml:space="preserve">KGCD</t>
  </si>
  <si>
    <t xml:space="preserve">GRANT COUNTY RGNL/OGILVIE FLD</t>
  </si>
  <si>
    <t xml:space="preserve">JOHN DAY</t>
  </si>
  <si>
    <t xml:space="preserve">RLD</t>
  </si>
  <si>
    <t xml:space="preserve">KRLD</t>
  </si>
  <si>
    <t xml:space="preserve">RICHLAND</t>
  </si>
  <si>
    <t xml:space="preserve">HCD</t>
  </si>
  <si>
    <t xml:space="preserve">KHCD</t>
  </si>
  <si>
    <t xml:space="preserve">HUTCHINSON MUNI/BUTLER FLD</t>
  </si>
  <si>
    <t xml:space="preserve">JMR</t>
  </si>
  <si>
    <t xml:space="preserve">KJMR</t>
  </si>
  <si>
    <t xml:space="preserve">MORA MUNI</t>
  </si>
  <si>
    <t xml:space="preserve">MORA</t>
  </si>
  <si>
    <t xml:space="preserve">PIR</t>
  </si>
  <si>
    <t xml:space="preserve">KPIR</t>
  </si>
  <si>
    <t xml:space="preserve">PIERRE RGNL</t>
  </si>
  <si>
    <t xml:space="preserve">PIERRE</t>
  </si>
  <si>
    <t xml:space="preserve">CNK</t>
  </si>
  <si>
    <t xml:space="preserve">KCNK</t>
  </si>
  <si>
    <t xml:space="preserve">BLOSSER MUNI</t>
  </si>
  <si>
    <t xml:space="preserve">CONCORDIA</t>
  </si>
  <si>
    <t xml:space="preserve">FVE</t>
  </si>
  <si>
    <t xml:space="preserve">KFVE</t>
  </si>
  <si>
    <t xml:space="preserve">NORTHERN AROOSTOOK RGNL</t>
  </si>
  <si>
    <t xml:space="preserve">FRENCHVILLE</t>
  </si>
  <si>
    <t xml:space="preserve">LXT</t>
  </si>
  <si>
    <t xml:space="preserve">KLXT</t>
  </si>
  <si>
    <t xml:space="preserve">KANSAS CITY/LEE'S SUMMIT RGNL</t>
  </si>
  <si>
    <t xml:space="preserve">LEE'S SUMMIT</t>
  </si>
  <si>
    <t xml:space="preserve">STJ</t>
  </si>
  <si>
    <t xml:space="preserve">KSTJ</t>
  </si>
  <si>
    <t xml:space="preserve">ROSECRANS MEML</t>
  </si>
  <si>
    <t xml:space="preserve">ST JOSEPH</t>
  </si>
  <si>
    <t xml:space="preserve">S25</t>
  </si>
  <si>
    <t xml:space="preserve">WATFORD CITY MUNI</t>
  </si>
  <si>
    <t xml:space="preserve">WATFORD CITY</t>
  </si>
  <si>
    <t xml:space="preserve">HJH</t>
  </si>
  <si>
    <t xml:space="preserve">KHJH</t>
  </si>
  <si>
    <t xml:space="preserve">HEBRON MUNI</t>
  </si>
  <si>
    <t xml:space="preserve">HEBRON</t>
  </si>
  <si>
    <t xml:space="preserve">MWM</t>
  </si>
  <si>
    <t xml:space="preserve">KMWM</t>
  </si>
  <si>
    <t xml:space="preserve">WINDOM MUNI</t>
  </si>
  <si>
    <t xml:space="preserve">WINDOM</t>
  </si>
  <si>
    <t xml:space="preserve">M17</t>
  </si>
  <si>
    <t xml:space="preserve">BOLIVAR MUNI</t>
  </si>
  <si>
    <t xml:space="preserve">JYR</t>
  </si>
  <si>
    <t xml:space="preserve">KJYR</t>
  </si>
  <si>
    <t xml:space="preserve">YORK MUNI</t>
  </si>
  <si>
    <t xml:space="preserve">RBG</t>
  </si>
  <si>
    <t xml:space="preserve">KRBG</t>
  </si>
  <si>
    <t xml:space="preserve">ROSEBURG RGNL</t>
  </si>
  <si>
    <t xml:space="preserve">ROSEBURG</t>
  </si>
  <si>
    <t xml:space="preserve">9V9</t>
  </si>
  <si>
    <t xml:space="preserve">CHAMBERLAIN MUNI</t>
  </si>
  <si>
    <t xml:space="preserve">CHAMBERLAIN</t>
  </si>
  <si>
    <t xml:space="preserve">MWH</t>
  </si>
  <si>
    <t xml:space="preserve">KMWH</t>
  </si>
  <si>
    <t xml:space="preserve">GRANT COUNTY INTL</t>
  </si>
  <si>
    <t xml:space="preserve">MOSES LAKE</t>
  </si>
  <si>
    <t xml:space="preserve">SUW</t>
  </si>
  <si>
    <t xml:space="preserve">KSUW</t>
  </si>
  <si>
    <t xml:space="preserve">RICHARD I BONG</t>
  </si>
  <si>
    <t xml:space="preserve">SUPERIOR</t>
  </si>
  <si>
    <t xml:space="preserve">CNM</t>
  </si>
  <si>
    <t xml:space="preserve">KCNM</t>
  </si>
  <si>
    <t xml:space="preserve">CAVERN CITY AIR TRML</t>
  </si>
  <si>
    <t xml:space="preserve">PRS</t>
  </si>
  <si>
    <t xml:space="preserve">KPRS</t>
  </si>
  <si>
    <t xml:space="preserve">PRESIDIO LELY INTL</t>
  </si>
  <si>
    <t xml:space="preserve">PRESIDIO</t>
  </si>
  <si>
    <t xml:space="preserve">CKP</t>
  </si>
  <si>
    <t xml:space="preserve">KCKP</t>
  </si>
  <si>
    <t xml:space="preserve">CHEROKEE</t>
  </si>
  <si>
    <t xml:space="preserve">SDA</t>
  </si>
  <si>
    <t xml:space="preserve">KSDA</t>
  </si>
  <si>
    <t xml:space="preserve">SHENANDOAH MUNI</t>
  </si>
  <si>
    <t xml:space="preserve">SHENANDOAH</t>
  </si>
  <si>
    <t xml:space="preserve">MCI</t>
  </si>
  <si>
    <t xml:space="preserve">KMCI</t>
  </si>
  <si>
    <t xml:space="preserve">KANSAS CITY INTL</t>
  </si>
  <si>
    <t xml:space="preserve">KANSAS CITY</t>
  </si>
  <si>
    <t xml:space="preserve">MKC</t>
  </si>
  <si>
    <t xml:space="preserve">KMKC</t>
  </si>
  <si>
    <t xml:space="preserve">KANSAS CITY DOWNTOWN/WHEELER FLD</t>
  </si>
  <si>
    <t xml:space="preserve">DIK</t>
  </si>
  <si>
    <t xml:space="preserve">KDIK</t>
  </si>
  <si>
    <t xml:space="preserve">DICKINSON/THEODORE ROOSEVELT RGNL</t>
  </si>
  <si>
    <t xml:space="preserve">DICKINSON</t>
  </si>
  <si>
    <t xml:space="preserve">SLN</t>
  </si>
  <si>
    <t xml:space="preserve">KSLN</t>
  </si>
  <si>
    <t xml:space="preserve">SALINA RGNL</t>
  </si>
  <si>
    <t xml:space="preserve">SALINA</t>
  </si>
  <si>
    <t xml:space="preserve">BNO</t>
  </si>
  <si>
    <t xml:space="preserve">KBNO</t>
  </si>
  <si>
    <t xml:space="preserve">BURNS MUNI</t>
  </si>
  <si>
    <t xml:space="preserve">BURNS</t>
  </si>
  <si>
    <t xml:space="preserve">STC</t>
  </si>
  <si>
    <t xml:space="preserve">KSTC</t>
  </si>
  <si>
    <t xml:space="preserve">ST CLOUD SKY CENTRAL</t>
  </si>
  <si>
    <t xml:space="preserve">ST CLOUD</t>
  </si>
  <si>
    <t xml:space="preserve">HEI</t>
  </si>
  <si>
    <t xml:space="preserve">KHEI</t>
  </si>
  <si>
    <t xml:space="preserve">HETTINGER/JB LINDQUIST RGNL</t>
  </si>
  <si>
    <t xml:space="preserve">HETTINGER</t>
  </si>
  <si>
    <t xml:space="preserve">FLV</t>
  </si>
  <si>
    <t xml:space="preserve">KFLV</t>
  </si>
  <si>
    <t xml:space="preserve">SHERMAN AAF</t>
  </si>
  <si>
    <t xml:space="preserve">FORT LEAVENWORTH</t>
  </si>
  <si>
    <t xml:space="preserve">ROW</t>
  </si>
  <si>
    <t xml:space="preserve">KROW</t>
  </si>
  <si>
    <t xml:space="preserve">ROSWELL AIR CENTER</t>
  </si>
  <si>
    <t xml:space="preserve">ROSWELL</t>
  </si>
  <si>
    <t xml:space="preserve">EPH</t>
  </si>
  <si>
    <t xml:space="preserve">KEPH</t>
  </si>
  <si>
    <t xml:space="preserve">EPHRATA MUNI</t>
  </si>
  <si>
    <t xml:space="preserve">EPHRATA</t>
  </si>
  <si>
    <t xml:space="preserve">OWI</t>
  </si>
  <si>
    <t xml:space="preserve">KOWI</t>
  </si>
  <si>
    <t xml:space="preserve">OTTAWA MUNI</t>
  </si>
  <si>
    <t xml:space="preserve">DLH</t>
  </si>
  <si>
    <t xml:space="preserve">KDLH</t>
  </si>
  <si>
    <t xml:space="preserve">DULUTH INTL</t>
  </si>
  <si>
    <t xml:space="preserve">DULUTH</t>
  </si>
  <si>
    <t xml:space="preserve">ATS</t>
  </si>
  <si>
    <t xml:space="preserve">KATS</t>
  </si>
  <si>
    <t xml:space="preserve">ARTESIA MUNI</t>
  </si>
  <si>
    <t xml:space="preserve">ARTESIA</t>
  </si>
  <si>
    <t xml:space="preserve">COQ</t>
  </si>
  <si>
    <t xml:space="preserve">KCOQ</t>
  </si>
  <si>
    <t xml:space="preserve">CLOQUET/CARLTON COUNTY</t>
  </si>
  <si>
    <t xml:space="preserve">CLOQUET</t>
  </si>
  <si>
    <t xml:space="preserve">TWM</t>
  </si>
  <si>
    <t xml:space="preserve">KTWM</t>
  </si>
  <si>
    <t xml:space="preserve">RICHARD B HELGESON</t>
  </si>
  <si>
    <t xml:space="preserve">TWO HARBORS</t>
  </si>
  <si>
    <t xml:space="preserve">9Y1</t>
  </si>
  <si>
    <t xml:space="preserve">DUNN COUNTY WEYDAHL FLD</t>
  </si>
  <si>
    <t xml:space="preserve">KILLDEER</t>
  </si>
  <si>
    <t xml:space="preserve">CBF</t>
  </si>
  <si>
    <t xml:space="preserve">KCBF</t>
  </si>
  <si>
    <t xml:space="preserve">COUNCIL BLUFFS MUNI</t>
  </si>
  <si>
    <t xml:space="preserve">COUNCIL BLUFFS</t>
  </si>
  <si>
    <t xml:space="preserve">RWF</t>
  </si>
  <si>
    <t xml:space="preserve">KRWF</t>
  </si>
  <si>
    <t xml:space="preserve">REDWOOD FALLS MUNI</t>
  </si>
  <si>
    <t xml:space="preserve">REDWOOD FALLS</t>
  </si>
  <si>
    <t xml:space="preserve">2OR4</t>
  </si>
  <si>
    <t xml:space="preserve">HEAVENS GATE RANCH</t>
  </si>
  <si>
    <t xml:space="preserve">MBAC</t>
  </si>
  <si>
    <t xml:space="preserve">AMBERGRIS CAY INTL</t>
  </si>
  <si>
    <t xml:space="preserve">BIG AMBERGRIS CAY</t>
  </si>
  <si>
    <t xml:space="preserve">K59</t>
  </si>
  <si>
    <t xml:space="preserve">AMELIA EARHART</t>
  </si>
  <si>
    <t xml:space="preserve">ATCHISON</t>
  </si>
  <si>
    <t xml:space="preserve">OTG</t>
  </si>
  <si>
    <t xml:space="preserve">KOTG</t>
  </si>
  <si>
    <t xml:space="preserve">WORTHINGTON MUNI</t>
  </si>
  <si>
    <t xml:space="preserve">WORTHINGTON</t>
  </si>
  <si>
    <t xml:space="preserve">98D</t>
  </si>
  <si>
    <t xml:space="preserve">ONIDA MUNI</t>
  </si>
  <si>
    <t xml:space="preserve">ONIDA</t>
  </si>
  <si>
    <t xml:space="preserve">OJC</t>
  </si>
  <si>
    <t xml:space="preserve">KOJC</t>
  </si>
  <si>
    <t xml:space="preserve">JOHNSON COUNTY EXEC</t>
  </si>
  <si>
    <t xml:space="preserve">OLU</t>
  </si>
  <si>
    <t xml:space="preserve">KOLU</t>
  </si>
  <si>
    <t xml:space="preserve">OTH</t>
  </si>
  <si>
    <t xml:space="preserve">KOTH</t>
  </si>
  <si>
    <t xml:space="preserve">SOUTHWEST OREGON RGNL</t>
  </si>
  <si>
    <t xml:space="preserve">NORTH BEND</t>
  </si>
  <si>
    <t xml:space="preserve">OMA</t>
  </si>
  <si>
    <t xml:space="preserve">KOMA</t>
  </si>
  <si>
    <t xml:space="preserve">EPPLEY AIRFIELD</t>
  </si>
  <si>
    <t xml:space="preserve">OMAHA</t>
  </si>
  <si>
    <t xml:space="preserve">SHL</t>
  </si>
  <si>
    <t xml:space="preserve">KSHL</t>
  </si>
  <si>
    <t xml:space="preserve">SHELDON RGNL</t>
  </si>
  <si>
    <t xml:space="preserve">SHELDON</t>
  </si>
  <si>
    <t xml:space="preserve">FNB</t>
  </si>
  <si>
    <t xml:space="preserve">KFNB</t>
  </si>
  <si>
    <t xml:space="preserve">BRENNER FLD</t>
  </si>
  <si>
    <t xml:space="preserve">FALLS CITY</t>
  </si>
  <si>
    <t xml:space="preserve">OFK</t>
  </si>
  <si>
    <t xml:space="preserve">KOFK</t>
  </si>
  <si>
    <t xml:space="preserve">NORFOLK RGNL/KARL STEFAN MEML FLD</t>
  </si>
  <si>
    <t xml:space="preserve">SWT</t>
  </si>
  <si>
    <t xml:space="preserve">KSWT</t>
  </si>
  <si>
    <t xml:space="preserve">SEWARD MUNI</t>
  </si>
  <si>
    <t xml:space="preserve">SEWARD</t>
  </si>
  <si>
    <t xml:space="preserve">PMV</t>
  </si>
  <si>
    <t xml:space="preserve">KPMV</t>
  </si>
  <si>
    <t xml:space="preserve">PLATTSMOUTH MUNI/DOUGLAS V DUEY FLD</t>
  </si>
  <si>
    <t xml:space="preserve">PLATTSMOUTH</t>
  </si>
  <si>
    <t xml:space="preserve">VHN</t>
  </si>
  <si>
    <t xml:space="preserve">KVHN</t>
  </si>
  <si>
    <t xml:space="preserve">CULBERSON COUNTY</t>
  </si>
  <si>
    <t xml:space="preserve">VAN HORN</t>
  </si>
  <si>
    <t xml:space="preserve">IXD</t>
  </si>
  <si>
    <t xml:space="preserve">KIXD</t>
  </si>
  <si>
    <t xml:space="preserve">NEW CENTURY AIRCENTER</t>
  </si>
  <si>
    <t xml:space="preserve">D60</t>
  </si>
  <si>
    <t xml:space="preserve">TIOGA MUNI</t>
  </si>
  <si>
    <t xml:space="preserve">TIOGA</t>
  </si>
  <si>
    <t xml:space="preserve">AFK</t>
  </si>
  <si>
    <t xml:space="preserve">KAFK</t>
  </si>
  <si>
    <t xml:space="preserve">NEBRASKA CITY MUNI</t>
  </si>
  <si>
    <t xml:space="preserve">NEBRASKA CITY</t>
  </si>
  <si>
    <t xml:space="preserve">3JC</t>
  </si>
  <si>
    <t xml:space="preserve">FREEMAN FLD</t>
  </si>
  <si>
    <t xml:space="preserve">JUNCTION CITY</t>
  </si>
  <si>
    <t xml:space="preserve">BTA</t>
  </si>
  <si>
    <t xml:space="preserve">KBTA</t>
  </si>
  <si>
    <t xml:space="preserve">BLAIR EXEC</t>
  </si>
  <si>
    <t xml:space="preserve">BLAIR</t>
  </si>
  <si>
    <t xml:space="preserve">FOE</t>
  </si>
  <si>
    <t xml:space="preserve">KFOE</t>
  </si>
  <si>
    <t xml:space="preserve">TOPEKA RGNL</t>
  </si>
  <si>
    <t xml:space="preserve">TOPEKA</t>
  </si>
  <si>
    <t xml:space="preserve">MLE</t>
  </si>
  <si>
    <t xml:space="preserve">KMLE</t>
  </si>
  <si>
    <t xml:space="preserve">MILLARD</t>
  </si>
  <si>
    <t xml:space="preserve">BDH</t>
  </si>
  <si>
    <t xml:space="preserve">KBDH</t>
  </si>
  <si>
    <t xml:space="preserve">WILLMAR MUNI/JOHN L RICE FLD</t>
  </si>
  <si>
    <t xml:space="preserve">WILLMAR</t>
  </si>
  <si>
    <t xml:space="preserve">CEK</t>
  </si>
  <si>
    <t xml:space="preserve">KCEK</t>
  </si>
  <si>
    <t xml:space="preserve">CRETE MUNI</t>
  </si>
  <si>
    <t xml:space="preserve">CRETE</t>
  </si>
  <si>
    <t xml:space="preserve">LEM</t>
  </si>
  <si>
    <t xml:space="preserve">KLEM</t>
  </si>
  <si>
    <t xml:space="preserve">LEMMON MUNI</t>
  </si>
  <si>
    <t xml:space="preserve">LEMMON</t>
  </si>
  <si>
    <t xml:space="preserve">OMK</t>
  </si>
  <si>
    <t xml:space="preserve">KOMK</t>
  </si>
  <si>
    <t xml:space="preserve">OMAK</t>
  </si>
  <si>
    <t xml:space="preserve">LRJ</t>
  </si>
  <si>
    <t xml:space="preserve">KLRJ</t>
  </si>
  <si>
    <t xml:space="preserve">LE MARS MUNI</t>
  </si>
  <si>
    <t xml:space="preserve">LE MARS</t>
  </si>
  <si>
    <t xml:space="preserve">SXK</t>
  </si>
  <si>
    <t xml:space="preserve">KSXK</t>
  </si>
  <si>
    <t xml:space="preserve">SIOUX COUNTY RGNL</t>
  </si>
  <si>
    <t xml:space="preserve">MAURICE</t>
  </si>
  <si>
    <t xml:space="preserve">LWC</t>
  </si>
  <si>
    <t xml:space="preserve">KLWC</t>
  </si>
  <si>
    <t xml:space="preserve">LAWRENCE RGNL</t>
  </si>
  <si>
    <t xml:space="preserve">MHK</t>
  </si>
  <si>
    <t xml:space="preserve">KMHK</t>
  </si>
  <si>
    <t xml:space="preserve">MANHATTAN RGNL</t>
  </si>
  <si>
    <t xml:space="preserve">MANHATTAN</t>
  </si>
  <si>
    <t xml:space="preserve">CKC</t>
  </si>
  <si>
    <t xml:space="preserve">KCKC</t>
  </si>
  <si>
    <t xml:space="preserve">GRAND MARAIS/COOK COUNTY</t>
  </si>
  <si>
    <t xml:space="preserve">GRAND MARAIS</t>
  </si>
  <si>
    <t xml:space="preserve">0D8</t>
  </si>
  <si>
    <t xml:space="preserve">GETTYSBURG MUNI</t>
  </si>
  <si>
    <t xml:space="preserve">GETTYSBURG</t>
  </si>
  <si>
    <t xml:space="preserve">8V3</t>
  </si>
  <si>
    <t xml:space="preserve">PARKSTON MUNI</t>
  </si>
  <si>
    <t xml:space="preserve">PARKSTON</t>
  </si>
  <si>
    <t xml:space="preserve">S10</t>
  </si>
  <si>
    <t xml:space="preserve">LAKE CHELAN</t>
  </si>
  <si>
    <t xml:space="preserve">CHELAN</t>
  </si>
  <si>
    <t xml:space="preserve">AIT</t>
  </si>
  <si>
    <t xml:space="preserve">KAIT</t>
  </si>
  <si>
    <t xml:space="preserve">AITKIN MUNI/STEVE KURTZ FLD</t>
  </si>
  <si>
    <t xml:space="preserve">AITKIN</t>
  </si>
  <si>
    <t xml:space="preserve">S21</t>
  </si>
  <si>
    <t xml:space="preserve">SUNRIVER</t>
  </si>
  <si>
    <t xml:space="preserve">TOP</t>
  </si>
  <si>
    <t xml:space="preserve">KTOP</t>
  </si>
  <si>
    <t xml:space="preserve">PHILIP BILLARD MUNI</t>
  </si>
  <si>
    <t xml:space="preserve">BIE</t>
  </si>
  <si>
    <t xml:space="preserve">KBIE</t>
  </si>
  <si>
    <t xml:space="preserve">BEATRICE MUNI</t>
  </si>
  <si>
    <t xml:space="preserve">BEATRICE</t>
  </si>
  <si>
    <t xml:space="preserve">SUX</t>
  </si>
  <si>
    <t xml:space="preserve">KSUX</t>
  </si>
  <si>
    <t xml:space="preserve">SIOUX GATEWAY/BRIG GENERAL BUD DAY FLD</t>
  </si>
  <si>
    <t xml:space="preserve">SIOUX CITY</t>
  </si>
  <si>
    <t xml:space="preserve">EAT</t>
  </si>
  <si>
    <t xml:space="preserve">KEAT</t>
  </si>
  <si>
    <t xml:space="preserve">PANGBORN MEML</t>
  </si>
  <si>
    <t xml:space="preserve">WENATCHEE</t>
  </si>
  <si>
    <t xml:space="preserve">LNK</t>
  </si>
  <si>
    <t xml:space="preserve">KLNK</t>
  </si>
  <si>
    <t xml:space="preserve">77S</t>
  </si>
  <si>
    <t xml:space="preserve">HOBBY FLD</t>
  </si>
  <si>
    <t xml:space="preserve">CRESWELL</t>
  </si>
  <si>
    <t xml:space="preserve">MML</t>
  </si>
  <si>
    <t xml:space="preserve">KMML</t>
  </si>
  <si>
    <t xml:space="preserve">SOUTHWEST MINNESOTA RGNL MARSHALL/RYAN FLD</t>
  </si>
  <si>
    <t xml:space="preserve">08D</t>
  </si>
  <si>
    <t xml:space="preserve">STANLEY MUNI</t>
  </si>
  <si>
    <t xml:space="preserve">STANLEY</t>
  </si>
  <si>
    <t xml:space="preserve">LYV</t>
  </si>
  <si>
    <t xml:space="preserve">KLYV</t>
  </si>
  <si>
    <t xml:space="preserve">QUENTIN AANENSON FLD</t>
  </si>
  <si>
    <t xml:space="preserve">LUVERNE</t>
  </si>
  <si>
    <t xml:space="preserve">BRD</t>
  </si>
  <si>
    <t xml:space="preserve">KBRD</t>
  </si>
  <si>
    <t xml:space="preserve">BRAINERD LAKES RGNL</t>
  </si>
  <si>
    <t xml:space="preserve">BRAINERD</t>
  </si>
  <si>
    <t xml:space="preserve">7K7</t>
  </si>
  <si>
    <t xml:space="preserve">GRAHAM FLD</t>
  </si>
  <si>
    <t xml:space="preserve">NORTH SIOUX CITY</t>
  </si>
  <si>
    <t xml:space="preserve">YKN</t>
  </si>
  <si>
    <t xml:space="preserve">KYKN</t>
  </si>
  <si>
    <t xml:space="preserve">CHAN GURNEY MUNI</t>
  </si>
  <si>
    <t xml:space="preserve">YANKTON</t>
  </si>
  <si>
    <t xml:space="preserve">MHE</t>
  </si>
  <si>
    <t xml:space="preserve">KMHE</t>
  </si>
  <si>
    <t xml:space="preserve">MITCHELL MUNI</t>
  </si>
  <si>
    <t xml:space="preserve">MITCHELL</t>
  </si>
  <si>
    <t xml:space="preserve">YKM</t>
  </si>
  <si>
    <t xml:space="preserve">KYKM</t>
  </si>
  <si>
    <t xml:space="preserve">YAKIMA AIR TRML/MCALLISTER FLD</t>
  </si>
  <si>
    <t xml:space="preserve">YAKIMA</t>
  </si>
  <si>
    <t xml:space="preserve">FET</t>
  </si>
  <si>
    <t xml:space="preserve">KFET</t>
  </si>
  <si>
    <t xml:space="preserve">EVM</t>
  </si>
  <si>
    <t xml:space="preserve">KEVM</t>
  </si>
  <si>
    <t xml:space="preserve">EVELETH/VIRGINIA MUNI</t>
  </si>
  <si>
    <t xml:space="preserve">EVELETH</t>
  </si>
  <si>
    <t xml:space="preserve">2KS6</t>
  </si>
  <si>
    <t xml:space="preserve">FLYING H</t>
  </si>
  <si>
    <t xml:space="preserve">SENECA</t>
  </si>
  <si>
    <t xml:space="preserve">ELN</t>
  </si>
  <si>
    <t xml:space="preserve">KELN</t>
  </si>
  <si>
    <t xml:space="preserve">BOWERS FLD</t>
  </si>
  <si>
    <t xml:space="preserve">ELLENSBURG</t>
  </si>
  <si>
    <t xml:space="preserve">AHQ</t>
  </si>
  <si>
    <t xml:space="preserve">KAHQ</t>
  </si>
  <si>
    <t xml:space="preserve">WAHOO MUNI</t>
  </si>
  <si>
    <t xml:space="preserve">WAHOO</t>
  </si>
  <si>
    <t xml:space="preserve">MBG</t>
  </si>
  <si>
    <t xml:space="preserve">KMBG</t>
  </si>
  <si>
    <t xml:space="preserve">MOBRIDGE MUNI</t>
  </si>
  <si>
    <t xml:space="preserve">MOBRIDGE</t>
  </si>
  <si>
    <t xml:space="preserve">PQN</t>
  </si>
  <si>
    <t xml:space="preserve">KPQN</t>
  </si>
  <si>
    <t xml:space="preserve">PIPESTONE MUNI</t>
  </si>
  <si>
    <t xml:space="preserve">PIPESTONE</t>
  </si>
  <si>
    <t xml:space="preserve">6S2</t>
  </si>
  <si>
    <t xml:space="preserve">FLORENCE MUNI</t>
  </si>
  <si>
    <t xml:space="preserve">BDN</t>
  </si>
  <si>
    <t xml:space="preserve">KBDN</t>
  </si>
  <si>
    <t xml:space="preserve">BEND MUNI</t>
  </si>
  <si>
    <t xml:space="preserve">BEND</t>
  </si>
  <si>
    <t xml:space="preserve">EUG</t>
  </si>
  <si>
    <t xml:space="preserve">KEUG</t>
  </si>
  <si>
    <t xml:space="preserve">MAHLON SWEET FLD</t>
  </si>
  <si>
    <t xml:space="preserve">EUGENE</t>
  </si>
  <si>
    <t xml:space="preserve">HIB</t>
  </si>
  <si>
    <t xml:space="preserve">KHIB</t>
  </si>
  <si>
    <t xml:space="preserve">RANGE RGNL</t>
  </si>
  <si>
    <t xml:space="preserve">HIBBING</t>
  </si>
  <si>
    <t xml:space="preserve">S52</t>
  </si>
  <si>
    <t xml:space="preserve">METHOW VALLEY STATE</t>
  </si>
  <si>
    <t xml:space="preserve">WINTHROP</t>
  </si>
  <si>
    <t xml:space="preserve">ELO</t>
  </si>
  <si>
    <t xml:space="preserve">KELO</t>
  </si>
  <si>
    <t xml:space="preserve">ELY MUNI</t>
  </si>
  <si>
    <t xml:space="preserve">BBB</t>
  </si>
  <si>
    <t xml:space="preserve">KBBB</t>
  </si>
  <si>
    <t xml:space="preserve">BENSON MUNI</t>
  </si>
  <si>
    <t xml:space="preserve">HZE</t>
  </si>
  <si>
    <t xml:space="preserve">KHZE</t>
  </si>
  <si>
    <t xml:space="preserve">MERCER COUNTY RGNL</t>
  </si>
  <si>
    <t xml:space="preserve">HAZEN</t>
  </si>
  <si>
    <t xml:space="preserve">MBPV</t>
  </si>
  <si>
    <t xml:space="preserve">PROVIDENCIALES INTL</t>
  </si>
  <si>
    <t xml:space="preserve">PROVIDENCIALES</t>
  </si>
  <si>
    <t xml:space="preserve">VMR</t>
  </si>
  <si>
    <t xml:space="preserve">KVMR</t>
  </si>
  <si>
    <t xml:space="preserve">HAROLD DAVIDSON FLD</t>
  </si>
  <si>
    <t xml:space="preserve">VERMILLION</t>
  </si>
  <si>
    <t xml:space="preserve">RDM</t>
  </si>
  <si>
    <t xml:space="preserve">KRDM</t>
  </si>
  <si>
    <t xml:space="preserve">ROBERTS FLD/REDMOND MUNI</t>
  </si>
  <si>
    <t xml:space="preserve">REDMOND</t>
  </si>
  <si>
    <t xml:space="preserve">HON</t>
  </si>
  <si>
    <t xml:space="preserve">KHON</t>
  </si>
  <si>
    <t xml:space="preserve">HURON RGNL</t>
  </si>
  <si>
    <t xml:space="preserve">HURON</t>
  </si>
  <si>
    <t xml:space="preserve">12MN</t>
  </si>
  <si>
    <t xml:space="preserve">LILY LAKE</t>
  </si>
  <si>
    <t xml:space="preserve">GPZ</t>
  </si>
  <si>
    <t xml:space="preserve">KGPZ</t>
  </si>
  <si>
    <t xml:space="preserve">GRAND RAPIDS/ITASCA COUNTY-GORDON NEWSTROM FLD</t>
  </si>
  <si>
    <t xml:space="preserve">S39</t>
  </si>
  <si>
    <t xml:space="preserve">PRINEVILLE</t>
  </si>
  <si>
    <t xml:space="preserve">FSD</t>
  </si>
  <si>
    <t xml:space="preserve">KFSD</t>
  </si>
  <si>
    <t xml:space="preserve">JOE FOSS FLD</t>
  </si>
  <si>
    <t xml:space="preserve">SIOUX FALLS</t>
  </si>
  <si>
    <t xml:space="preserve">AXN</t>
  </si>
  <si>
    <t xml:space="preserve">KAXN</t>
  </si>
  <si>
    <t xml:space="preserve">ALEXANDRIA RGNL/CHANDLER FLD</t>
  </si>
  <si>
    <t xml:space="preserve">CNB</t>
  </si>
  <si>
    <t xml:space="preserve">KCNB</t>
  </si>
  <si>
    <t xml:space="preserve">MYERS FLD</t>
  </si>
  <si>
    <t xml:space="preserve">CANBY</t>
  </si>
  <si>
    <t xml:space="preserve">Y14</t>
  </si>
  <si>
    <t xml:space="preserve">MARV SKIE-LINCOLN COUNTY</t>
  </si>
  <si>
    <t xml:space="preserve">TEA</t>
  </si>
  <si>
    <t xml:space="preserve">CQM</t>
  </si>
  <si>
    <t xml:space="preserve">KCQM</t>
  </si>
  <si>
    <t xml:space="preserve">COOK MUNI</t>
  </si>
  <si>
    <t xml:space="preserve">COOK</t>
  </si>
  <si>
    <t xml:space="preserve">DLS</t>
  </si>
  <si>
    <t xml:space="preserve">KDLS</t>
  </si>
  <si>
    <t xml:space="preserve">COLUMBIA GORGE RGNL/THE DALLES MUNI</t>
  </si>
  <si>
    <t xml:space="preserve">THE DALLES</t>
  </si>
  <si>
    <t xml:space="preserve">MOX</t>
  </si>
  <si>
    <t xml:space="preserve">KMOX</t>
  </si>
  <si>
    <t xml:space="preserve">MORRIS MUNI/CHARLIE SCHMIDT FLD</t>
  </si>
  <si>
    <t xml:space="preserve">CVO</t>
  </si>
  <si>
    <t xml:space="preserve">KCVO</t>
  </si>
  <si>
    <t xml:space="preserve">CORVALLIS MUNI</t>
  </si>
  <si>
    <t xml:space="preserve">CORVALLIS</t>
  </si>
  <si>
    <t xml:space="preserve">BKX</t>
  </si>
  <si>
    <t xml:space="preserve">KBKX</t>
  </si>
  <si>
    <t xml:space="preserve">BROOKINGS RGNL</t>
  </si>
  <si>
    <t xml:space="preserve">S33</t>
  </si>
  <si>
    <t xml:space="preserve">MADRAS MUNI</t>
  </si>
  <si>
    <t xml:space="preserve">MADRAS</t>
  </si>
  <si>
    <t xml:space="preserve">HBC</t>
  </si>
  <si>
    <t xml:space="preserve">KHBC</t>
  </si>
  <si>
    <t xml:space="preserve">MOHALL MUNI</t>
  </si>
  <si>
    <t xml:space="preserve">MOHALL</t>
  </si>
  <si>
    <t xml:space="preserve">MOT</t>
  </si>
  <si>
    <t xml:space="preserve">KMOT</t>
  </si>
  <si>
    <t xml:space="preserve">MINOT INTL</t>
  </si>
  <si>
    <t xml:space="preserve">MINOT</t>
  </si>
  <si>
    <t xml:space="preserve">ORB</t>
  </si>
  <si>
    <t xml:space="preserve">KORB</t>
  </si>
  <si>
    <t xml:space="preserve">ORR RGNL</t>
  </si>
  <si>
    <t xml:space="preserve">ORR</t>
  </si>
  <si>
    <t xml:space="preserve">VVV</t>
  </si>
  <si>
    <t xml:space="preserve">KVVV</t>
  </si>
  <si>
    <t xml:space="preserve">ORTONVILLE MUNI/MARTINSON FLD</t>
  </si>
  <si>
    <t xml:space="preserve">ORTONVILLE</t>
  </si>
  <si>
    <t xml:space="preserve">ONP</t>
  </si>
  <si>
    <t xml:space="preserve">KONP</t>
  </si>
  <si>
    <t xml:space="preserve">NEWPORT MUNI</t>
  </si>
  <si>
    <t xml:space="preserve">MDS</t>
  </si>
  <si>
    <t xml:space="preserve">KMDS</t>
  </si>
  <si>
    <t xml:space="preserve">MADISON MUNI</t>
  </si>
  <si>
    <t xml:space="preserve">7L2</t>
  </si>
  <si>
    <t xml:space="preserve">LINTON MUNI</t>
  </si>
  <si>
    <t xml:space="preserve">LINTON</t>
  </si>
  <si>
    <t xml:space="preserve">BIS</t>
  </si>
  <si>
    <t xml:space="preserve">KBIS</t>
  </si>
  <si>
    <t xml:space="preserve">BISMARCK MUNI</t>
  </si>
  <si>
    <t xml:space="preserve">BISMARCK</t>
  </si>
  <si>
    <t xml:space="preserve">ND42</t>
  </si>
  <si>
    <t xml:space="preserve">WARREN PIETSCH</t>
  </si>
  <si>
    <t xml:space="preserve">SAWYER</t>
  </si>
  <si>
    <t xml:space="preserve">A,MOGAS</t>
  </si>
  <si>
    <t xml:space="preserve">1994</t>
  </si>
  <si>
    <t xml:space="preserve">8D7</t>
  </si>
  <si>
    <t xml:space="preserve">CLARK COUNTY</t>
  </si>
  <si>
    <t xml:space="preserve">CLARK</t>
  </si>
  <si>
    <t xml:space="preserve">ABR</t>
  </si>
  <si>
    <t xml:space="preserve">KABR</t>
  </si>
  <si>
    <t xml:space="preserve">ABERDEEN RGNL</t>
  </si>
  <si>
    <t xml:space="preserve">ABERDEEN</t>
  </si>
  <si>
    <t xml:space="preserve">SLE</t>
  </si>
  <si>
    <t xml:space="preserve">KSLE</t>
  </si>
  <si>
    <t xml:space="preserve">MCNARY FLD</t>
  </si>
  <si>
    <t xml:space="preserve">SALEM</t>
  </si>
  <si>
    <t xml:space="preserve">ATY</t>
  </si>
  <si>
    <t xml:space="preserve">KATY</t>
  </si>
  <si>
    <t xml:space="preserve">WATERTOWN RGNL</t>
  </si>
  <si>
    <t xml:space="preserve">FFM</t>
  </si>
  <si>
    <t xml:space="preserve">KFFM</t>
  </si>
  <si>
    <t xml:space="preserve">FERGUS FALLS RGNL</t>
  </si>
  <si>
    <t xml:space="preserve">FERGUS FALLS</t>
  </si>
  <si>
    <t xml:space="preserve">MYIG</t>
  </si>
  <si>
    <t xml:space="preserve">MATTHEW TOWN</t>
  </si>
  <si>
    <t xml:space="preserve">BJI</t>
  </si>
  <si>
    <t xml:space="preserve">KBJI</t>
  </si>
  <si>
    <t xml:space="preserve">BEMIDJI RGNL</t>
  </si>
  <si>
    <t xml:space="preserve">BEMIDJI</t>
  </si>
  <si>
    <t xml:space="preserve">DTL</t>
  </si>
  <si>
    <t xml:space="preserve">KDTL</t>
  </si>
  <si>
    <t xml:space="preserve">DETROIT LAKES/WETHING FLD</t>
  </si>
  <si>
    <t xml:space="preserve">DETROIT LAKES</t>
  </si>
  <si>
    <t xml:space="preserve">MMV</t>
  </si>
  <si>
    <t xml:space="preserve">KMMV</t>
  </si>
  <si>
    <t xml:space="preserve">MC MINNVILLE MUNI</t>
  </si>
  <si>
    <t xml:space="preserve">UAO</t>
  </si>
  <si>
    <t xml:space="preserve">KUAO</t>
  </si>
  <si>
    <t xml:space="preserve">AURORA STATE</t>
  </si>
  <si>
    <t xml:space="preserve">BWP</t>
  </si>
  <si>
    <t xml:space="preserve">KBWP</t>
  </si>
  <si>
    <t xml:space="preserve">HARRY STERN</t>
  </si>
  <si>
    <t xml:space="preserve">WAHPETON</t>
  </si>
  <si>
    <t xml:space="preserve">S50</t>
  </si>
  <si>
    <t xml:space="preserve">RNT</t>
  </si>
  <si>
    <t xml:space="preserve">KRNT</t>
  </si>
  <si>
    <t xml:space="preserve">RENTON MUNI</t>
  </si>
  <si>
    <t xml:space="preserve">RENTON</t>
  </si>
  <si>
    <t xml:space="preserve">S43</t>
  </si>
  <si>
    <t xml:space="preserve">HARVEY FLD</t>
  </si>
  <si>
    <t xml:space="preserve">SNOHOMISH</t>
  </si>
  <si>
    <t xml:space="preserve">W36</t>
  </si>
  <si>
    <t xml:space="preserve">WILL ROGERS WILEY POST MEML</t>
  </si>
  <si>
    <t xml:space="preserve">2S6</t>
  </si>
  <si>
    <t xml:space="preserve">SPORTSMAN AIRPARK</t>
  </si>
  <si>
    <t xml:space="preserve">NEWBERG</t>
  </si>
  <si>
    <t xml:space="preserve">17S</t>
  </si>
  <si>
    <t xml:space="preserve">CHEHALEM AIRPARK</t>
  </si>
  <si>
    <t xml:space="preserve">BFI</t>
  </si>
  <si>
    <t xml:space="preserve">KBFI</t>
  </si>
  <si>
    <t xml:space="preserve">BOEING FLD/KING COUNTY INTL</t>
  </si>
  <si>
    <t xml:space="preserve">SEATTLE</t>
  </si>
  <si>
    <t xml:space="preserve">SEA</t>
  </si>
  <si>
    <t xml:space="preserve">KSEA</t>
  </si>
  <si>
    <t xml:space="preserve">SEATTLE-TACOMA INTL</t>
  </si>
  <si>
    <t xml:space="preserve">A,A1</t>
  </si>
  <si>
    <t xml:space="preserve">INL</t>
  </si>
  <si>
    <t xml:space="preserve">KINL</t>
  </si>
  <si>
    <t xml:space="preserve">FALLS INTL/EINARSON FLD</t>
  </si>
  <si>
    <t xml:space="preserve">INTERNATIONAL FALLS</t>
  </si>
  <si>
    <t xml:space="preserve">TTD</t>
  </si>
  <si>
    <t xml:space="preserve">KTTD</t>
  </si>
  <si>
    <t xml:space="preserve">PORTLAND-TROUTDALE</t>
  </si>
  <si>
    <t xml:space="preserve">S60</t>
  </si>
  <si>
    <t xml:space="preserve">KENMORE AIR HARBOR</t>
  </si>
  <si>
    <t xml:space="preserve">KENMORE</t>
  </si>
  <si>
    <t xml:space="preserve">AWO</t>
  </si>
  <si>
    <t xml:space="preserve">KAWO</t>
  </si>
  <si>
    <t xml:space="preserve">PAE</t>
  </si>
  <si>
    <t xml:space="preserve">KPAE</t>
  </si>
  <si>
    <t xml:space="preserve">SEATTLE PAINE FLD INTL</t>
  </si>
  <si>
    <t xml:space="preserve">EVERETT</t>
  </si>
  <si>
    <t xml:space="preserve">51D</t>
  </si>
  <si>
    <t xml:space="preserve">EDGELEY MUNI</t>
  </si>
  <si>
    <t xml:space="preserve">EDGELEY</t>
  </si>
  <si>
    <t xml:space="preserve">GRF</t>
  </si>
  <si>
    <t xml:space="preserve">KGRF</t>
  </si>
  <si>
    <t xml:space="preserve">GRAY AAF (JOINT BASE LEWIS-MCCHORD)</t>
  </si>
  <si>
    <t xml:space="preserve">FORT LEWIS/TACOMA</t>
  </si>
  <si>
    <t xml:space="preserve">PDX</t>
  </si>
  <si>
    <t xml:space="preserve">KPDX</t>
  </si>
  <si>
    <t xml:space="preserve">PORTLAND INTL</t>
  </si>
  <si>
    <t xml:space="preserve">TMK</t>
  </si>
  <si>
    <t xml:space="preserve">KTMK</t>
  </si>
  <si>
    <t xml:space="preserve">TILLAMOOK</t>
  </si>
  <si>
    <t xml:space="preserve">TIW</t>
  </si>
  <si>
    <t xml:space="preserve">KTIW</t>
  </si>
  <si>
    <t xml:space="preserve">TACOMA NARROWS</t>
  </si>
  <si>
    <t xml:space="preserve">TACOMA</t>
  </si>
  <si>
    <t xml:space="preserve">RUG</t>
  </si>
  <si>
    <t xml:space="preserve">KRUG</t>
  </si>
  <si>
    <t xml:space="preserve">RUGBY MUNI</t>
  </si>
  <si>
    <t xml:space="preserve">RUGBY</t>
  </si>
  <si>
    <t xml:space="preserve">BTN</t>
  </si>
  <si>
    <t xml:space="preserve">KBTN</t>
  </si>
  <si>
    <t xml:space="preserve">BRITTON MUNI</t>
  </si>
  <si>
    <t xml:space="preserve">BRITTON</t>
  </si>
  <si>
    <t xml:space="preserve">HIO</t>
  </si>
  <si>
    <t xml:space="preserve">KHIO</t>
  </si>
  <si>
    <t xml:space="preserve">PORTLAND-HILLSBORO</t>
  </si>
  <si>
    <t xml:space="preserve">BVS</t>
  </si>
  <si>
    <t xml:space="preserve">KBVS</t>
  </si>
  <si>
    <t xml:space="preserve">SKAGIT RGNL</t>
  </si>
  <si>
    <t xml:space="preserve">BURLINGTON/MOUNT VERNON</t>
  </si>
  <si>
    <t xml:space="preserve">JKJ</t>
  </si>
  <si>
    <t xml:space="preserve">KJKJ</t>
  </si>
  <si>
    <t xml:space="preserve">MOORHEAD MUNI/FLORENCE KLINGENSMITH FLD</t>
  </si>
  <si>
    <t xml:space="preserve">MOORHEAD</t>
  </si>
  <si>
    <t xml:space="preserve">PWT</t>
  </si>
  <si>
    <t xml:space="preserve">KPWT</t>
  </si>
  <si>
    <t xml:space="preserve">BREMERTON NTL</t>
  </si>
  <si>
    <t xml:space="preserve">BREMERTON</t>
  </si>
  <si>
    <t xml:space="preserve">SPB</t>
  </si>
  <si>
    <t xml:space="preserve">KSPB</t>
  </si>
  <si>
    <t xml:space="preserve">SCAPPOOSE</t>
  </si>
  <si>
    <t xml:space="preserve">KLS</t>
  </si>
  <si>
    <t xml:space="preserve">KKLS</t>
  </si>
  <si>
    <t xml:space="preserve">SOUTHWEST WASHINGTON RGNL</t>
  </si>
  <si>
    <t xml:space="preserve">KELSO</t>
  </si>
  <si>
    <t xml:space="preserve">OLM</t>
  </si>
  <si>
    <t xml:space="preserve">KOLM</t>
  </si>
  <si>
    <t xml:space="preserve">OLYMPIA RGNL</t>
  </si>
  <si>
    <t xml:space="preserve">OLYMPIA</t>
  </si>
  <si>
    <t xml:space="preserve">CLS</t>
  </si>
  <si>
    <t xml:space="preserve">KCLS</t>
  </si>
  <si>
    <t xml:space="preserve">CHEHALIS-CENTRALIA</t>
  </si>
  <si>
    <t xml:space="preserve">CHEHALIS</t>
  </si>
  <si>
    <t xml:space="preserve">OKH</t>
  </si>
  <si>
    <t xml:space="preserve">KOKH</t>
  </si>
  <si>
    <t xml:space="preserve">DELAURENTIS</t>
  </si>
  <si>
    <t xml:space="preserve">OAK HARBOR</t>
  </si>
  <si>
    <t xml:space="preserve">NUW</t>
  </si>
  <si>
    <t xml:space="preserve">KNUW</t>
  </si>
  <si>
    <t xml:space="preserve">WHIDBEY ISLAND NAS (AULT FLD)</t>
  </si>
  <si>
    <t xml:space="preserve">100LL,J5,J8</t>
  </si>
  <si>
    <t xml:space="preserve">CYXX</t>
  </si>
  <si>
    <t xml:space="preserve">ABBOTSFORD</t>
  </si>
  <si>
    <t xml:space="preserve">FAR</t>
  </si>
  <si>
    <t xml:space="preserve">KFAR</t>
  </si>
  <si>
    <t xml:space="preserve">HECTOR INTL</t>
  </si>
  <si>
    <t xml:space="preserve">FARGO</t>
  </si>
  <si>
    <t xml:space="preserve">100LL,A,A+,A++,J8</t>
  </si>
  <si>
    <t xml:space="preserve">74S</t>
  </si>
  <si>
    <t xml:space="preserve">ANACORTES</t>
  </si>
  <si>
    <t xml:space="preserve">BLI</t>
  </si>
  <si>
    <t xml:space="preserve">KBLI</t>
  </si>
  <si>
    <t xml:space="preserve">BELLINGHAM INTL</t>
  </si>
  <si>
    <t xml:space="preserve">BELLINGHAM</t>
  </si>
  <si>
    <t xml:space="preserve">GWR</t>
  </si>
  <si>
    <t xml:space="preserve">KGWR</t>
  </si>
  <si>
    <t xml:space="preserve">GWINNER/ROGER MELROE FLD</t>
  </si>
  <si>
    <t xml:space="preserve">GWINNER</t>
  </si>
  <si>
    <t xml:space="preserve">SHN</t>
  </si>
  <si>
    <t xml:space="preserve">KSHN</t>
  </si>
  <si>
    <t xml:space="preserve">SANDERSON FLD</t>
  </si>
  <si>
    <t xml:space="preserve">SHELTON</t>
  </si>
  <si>
    <t xml:space="preserve">06D</t>
  </si>
  <si>
    <t xml:space="preserve">ROLLA MUNI/LEONARD KRECH FLD</t>
  </si>
  <si>
    <t xml:space="preserve">ROLLA</t>
  </si>
  <si>
    <t xml:space="preserve">JMS</t>
  </si>
  <si>
    <t xml:space="preserve">KJMS</t>
  </si>
  <si>
    <t xml:space="preserve">JAMESTOWN RGNL</t>
  </si>
  <si>
    <t xml:space="preserve">BDE</t>
  </si>
  <si>
    <t xml:space="preserve">KBDE</t>
  </si>
  <si>
    <t xml:space="preserve">BAUDETTE INTL</t>
  </si>
  <si>
    <t xml:space="preserve">BAUDETTE</t>
  </si>
  <si>
    <t xml:space="preserve">CYPK</t>
  </si>
  <si>
    <t xml:space="preserve">PITT MEADOWS</t>
  </si>
  <si>
    <t xml:space="preserve">TVF</t>
  </si>
  <si>
    <t xml:space="preserve">KTVF</t>
  </si>
  <si>
    <t xml:space="preserve">THIEF RIVER FALLS RGNL</t>
  </si>
  <si>
    <t xml:space="preserve">THIEF RIVER FALLS</t>
  </si>
  <si>
    <t xml:space="preserve">DVL</t>
  </si>
  <si>
    <t xml:space="preserve">KDVL</t>
  </si>
  <si>
    <t xml:space="preserve">DEVILS LAKE RGNL</t>
  </si>
  <si>
    <t xml:space="preserve">DEVILS LAKE</t>
  </si>
  <si>
    <t xml:space="preserve">CZBB</t>
  </si>
  <si>
    <t xml:space="preserve">VANCOUVER/BOUNDARY BAY</t>
  </si>
  <si>
    <t xml:space="preserve">BOUNDARY BAY</t>
  </si>
  <si>
    <t xml:space="preserve">BAC</t>
  </si>
  <si>
    <t xml:space="preserve">KBAC</t>
  </si>
  <si>
    <t xml:space="preserve">BARNES COUNTY MUNI</t>
  </si>
  <si>
    <t xml:space="preserve">VALLEY CITY</t>
  </si>
  <si>
    <t xml:space="preserve">CKN</t>
  </si>
  <si>
    <t xml:space="preserve">KCKN</t>
  </si>
  <si>
    <t xml:space="preserve">CROOKSTON MUNI/KIRKWOOD FLD</t>
  </si>
  <si>
    <t xml:space="preserve">CROOKSTON</t>
  </si>
  <si>
    <t xml:space="preserve">AST</t>
  </si>
  <si>
    <t xml:space="preserve">KAST</t>
  </si>
  <si>
    <t xml:space="preserve">ASTORIA RGNL</t>
  </si>
  <si>
    <t xml:space="preserve">ASTORIA</t>
  </si>
  <si>
    <t xml:space="preserve">CLM</t>
  </si>
  <si>
    <t xml:space="preserve">KCLM</t>
  </si>
  <si>
    <t xml:space="preserve">WILLIAM R FAIRCHILD INTL</t>
  </si>
  <si>
    <t xml:space="preserve">PORT ANGELES</t>
  </si>
  <si>
    <t xml:space="preserve">MY59</t>
  </si>
  <si>
    <t xml:space="preserve">GASPER</t>
  </si>
  <si>
    <t xml:space="preserve">EUCLID</t>
  </si>
  <si>
    <t xml:space="preserve">64G</t>
  </si>
  <si>
    <t xml:space="preserve">PAGE RGNL</t>
  </si>
  <si>
    <t xml:space="preserve">CYVR</t>
  </si>
  <si>
    <t xml:space="preserve">VANCOUVER INTL</t>
  </si>
  <si>
    <t xml:space="preserve">VANCOUVER</t>
  </si>
  <si>
    <t xml:space="preserve">CYYJ</t>
  </si>
  <si>
    <t xml:space="preserve">VICTORIA INTL</t>
  </si>
  <si>
    <t xml:space="preserve">NA81</t>
  </si>
  <si>
    <t xml:space="preserve">CENTRAL VALLEY AVIATION</t>
  </si>
  <si>
    <t xml:space="preserve">BUXTON</t>
  </si>
  <si>
    <t xml:space="preserve">HQM</t>
  </si>
  <si>
    <t xml:space="preserve">KHQM</t>
  </si>
  <si>
    <t xml:space="preserve">BOWERMAN FLD</t>
  </si>
  <si>
    <t xml:space="preserve">HOQUIAM</t>
  </si>
  <si>
    <t xml:space="preserve">RRT</t>
  </si>
  <si>
    <t xml:space="preserve">KRRT</t>
  </si>
  <si>
    <t xml:space="preserve">WARROAD INTL MEML</t>
  </si>
  <si>
    <t xml:space="preserve">WARROAD</t>
  </si>
  <si>
    <t xml:space="preserve">ROX</t>
  </si>
  <si>
    <t xml:space="preserve">KROX</t>
  </si>
  <si>
    <t xml:space="preserve">ROSEAU MUNI/RUDY BILLBERG FLD</t>
  </si>
  <si>
    <t xml:space="preserve">ROSEAU</t>
  </si>
  <si>
    <t xml:space="preserve">GFK</t>
  </si>
  <si>
    <t xml:space="preserve">KGFK</t>
  </si>
  <si>
    <t xml:space="preserve">GRAND FORKS INTL</t>
  </si>
  <si>
    <t xml:space="preserve">GRAND FORKS</t>
  </si>
  <si>
    <t xml:space="preserve">CYCD</t>
  </si>
  <si>
    <t xml:space="preserve">NANAIMO</t>
  </si>
  <si>
    <t xml:space="preserve">Y37</t>
  </si>
  <si>
    <t xml:space="preserve">PARK RIVER - W C SKJERVEN FLD</t>
  </si>
  <si>
    <t xml:space="preserve">PARK RIVER</t>
  </si>
  <si>
    <t xml:space="preserve">GAF</t>
  </si>
  <si>
    <t xml:space="preserve">KGAF</t>
  </si>
  <si>
    <t xml:space="preserve">HUTSON FLD</t>
  </si>
  <si>
    <t xml:space="preserve">GRAFTON</t>
  </si>
  <si>
    <t xml:space="preserve">HCO</t>
  </si>
  <si>
    <t xml:space="preserve">KHCO</t>
  </si>
  <si>
    <t xml:space="preserve">HALLOCK MUNI</t>
  </si>
  <si>
    <t xml:space="preserve">HALLOCK</t>
  </si>
  <si>
    <t xml:space="preserve">2C8</t>
  </si>
  <si>
    <t xml:space="preserve">CAVALIER MUNI</t>
  </si>
  <si>
    <t xml:space="preserve">CAVALIER</t>
  </si>
  <si>
    <t xml:space="preserve">CYPW</t>
  </si>
  <si>
    <t xml:space="preserve">POWELL RIVER</t>
  </si>
  <si>
    <t xml:space="preserve">CYAZ</t>
  </si>
  <si>
    <t xml:space="preserve">TOFINO/LONG BEACH</t>
  </si>
  <si>
    <t xml:space="preserve">TOFINO</t>
  </si>
  <si>
    <t xml:space="preserve">TXKF</t>
  </si>
  <si>
    <t xml:space="preserve">L F WADE INTL</t>
  </si>
  <si>
    <t xml:space="preserve">A1</t>
  </si>
  <si>
    <t xml:space="preserve">CAJ4</t>
  </si>
  <si>
    <t xml:space="preserve">ANAHIM LAKE</t>
  </si>
  <si>
    <t xml:space="preserve">CYZT</t>
  </si>
  <si>
    <t xml:space="preserve">PORT HARDY</t>
  </si>
  <si>
    <t xml:space="preserve">CYBD</t>
  </si>
  <si>
    <t xml:space="preserve">BELLA COOLA</t>
  </si>
  <si>
    <t xml:space="preserve">CYPZ</t>
  </si>
  <si>
    <t xml:space="preserve">BURNS LAKE</t>
  </si>
  <si>
    <t xml:space="preserve">CBBC</t>
  </si>
  <si>
    <t xml:space="preserve">BELLA BELLA/CAMPBELL ISLAND</t>
  </si>
  <si>
    <t xml:space="preserve">BELLA BELLA</t>
  </si>
  <si>
    <t xml:space="preserve">CYYD</t>
  </si>
  <si>
    <t xml:space="preserve">SMITHERS</t>
  </si>
  <si>
    <t xml:space="preserve">CYXT</t>
  </si>
  <si>
    <t xml:space="preserve">TERRACE</t>
  </si>
  <si>
    <t xml:space="preserve">CYPR</t>
  </si>
  <si>
    <t xml:space="preserve">PRINCE RUPERT</t>
  </si>
  <si>
    <t xml:space="preserve">CYZP</t>
  </si>
  <si>
    <t xml:space="preserve">SANDSPIT</t>
  </si>
  <si>
    <t xml:space="preserve">CZST</t>
  </si>
  <si>
    <t xml:space="preserve">STEWART</t>
  </si>
  <si>
    <t xml:space="preserve">CZMT</t>
  </si>
  <si>
    <t xml:space="preserve">MASSET</t>
  </si>
  <si>
    <t xml:space="preserve">KTN</t>
  </si>
  <si>
    <t xml:space="preserve">PAKT</t>
  </si>
  <si>
    <t xml:space="preserve">KETCHIKAN INTL</t>
  </si>
  <si>
    <t xml:space="preserve">KETCHIKAN</t>
  </si>
  <si>
    <t xml:space="preserve">AK</t>
  </si>
  <si>
    <t xml:space="preserve">WRG</t>
  </si>
  <si>
    <t xml:space="preserve">PAWG</t>
  </si>
  <si>
    <t xml:space="preserve">WRANGELL</t>
  </si>
  <si>
    <t xml:space="preserve">PSG</t>
  </si>
  <si>
    <t xml:space="preserve">PAPG</t>
  </si>
  <si>
    <t xml:space="preserve">PETERSBURG JAMES A JOHNSON</t>
  </si>
  <si>
    <t xml:space="preserve">SIT</t>
  </si>
  <si>
    <t xml:space="preserve">PASI</t>
  </si>
  <si>
    <t xml:space="preserve">SITKA ROCKY GUTIERREZ</t>
  </si>
  <si>
    <t xml:space="preserve">SITKA</t>
  </si>
  <si>
    <t xml:space="preserve">JNU</t>
  </si>
  <si>
    <t xml:space="preserve">PAJN</t>
  </si>
  <si>
    <t xml:space="preserve">JUNEAU INTL</t>
  </si>
  <si>
    <t xml:space="preserve">GST</t>
  </si>
  <si>
    <t xml:space="preserve">PAGS</t>
  </si>
  <si>
    <t xml:space="preserve">GUSTAVUS</t>
  </si>
  <si>
    <t xml:space="preserve">HNS</t>
  </si>
  <si>
    <t xml:space="preserve">PAHN</t>
  </si>
  <si>
    <t xml:space="preserve">HAINES</t>
  </si>
  <si>
    <t xml:space="preserve">CYXY</t>
  </si>
  <si>
    <t xml:space="preserve">WHITEHORSE/ERIK NIELSEN INTL</t>
  </si>
  <si>
    <t xml:space="preserve">WHITEHORSE</t>
  </si>
  <si>
    <t xml:space="preserve">YAK</t>
  </si>
  <si>
    <t xml:space="preserve">PAYA</t>
  </si>
  <si>
    <t xml:space="preserve">YAKUTAT</t>
  </si>
  <si>
    <t xml:space="preserve">CYMA</t>
  </si>
  <si>
    <t xml:space="preserve">MAYO</t>
  </si>
  <si>
    <t xml:space="preserve">CYDA</t>
  </si>
  <si>
    <t xml:space="preserve">DAWSON CITY</t>
  </si>
  <si>
    <t xml:space="preserve">6K8</t>
  </si>
  <si>
    <t xml:space="preserve">PFTO</t>
  </si>
  <si>
    <t xml:space="preserve">TOK JUNCTION</t>
  </si>
  <si>
    <t xml:space="preserve">TOK</t>
  </si>
  <si>
    <t xml:space="preserve">L93</t>
  </si>
  <si>
    <t xml:space="preserve">ROBE LAKE</t>
  </si>
  <si>
    <t xml:space="preserve">VALDEZ</t>
  </si>
  <si>
    <t xml:space="preserve">VDZ</t>
  </si>
  <si>
    <t xml:space="preserve">PAVD</t>
  </si>
  <si>
    <t xml:space="preserve">VALDEZ PIONEER FLD</t>
  </si>
  <si>
    <t xml:space="preserve">GKN</t>
  </si>
  <si>
    <t xml:space="preserve">PAGK</t>
  </si>
  <si>
    <t xml:space="preserve">GULKANA</t>
  </si>
  <si>
    <t xml:space="preserve">BIG</t>
  </si>
  <si>
    <t xml:space="preserve">PABI</t>
  </si>
  <si>
    <t xml:space="preserve">ALLEN AAF</t>
  </si>
  <si>
    <t xml:space="preserve">DELTA JUNCTION FT GREELY</t>
  </si>
  <si>
    <t xml:space="preserve">CYOC</t>
  </si>
  <si>
    <t xml:space="preserve">OLD CROW</t>
  </si>
  <si>
    <t xml:space="preserve">SWD</t>
  </si>
  <si>
    <t xml:space="preserve">PAWD</t>
  </si>
  <si>
    <t xml:space="preserve">PAQ</t>
  </si>
  <si>
    <t xml:space="preserve">PAAQ</t>
  </si>
  <si>
    <t xml:space="preserve">WARREN "BUD" WOODS PALMER MUNI</t>
  </si>
  <si>
    <t xml:space="preserve">PALMER</t>
  </si>
  <si>
    <t xml:space="preserve">IYS</t>
  </si>
  <si>
    <t xml:space="preserve">PAWS</t>
  </si>
  <si>
    <t xml:space="preserve">WASILLA</t>
  </si>
  <si>
    <t xml:space="preserve">EDF</t>
  </si>
  <si>
    <t xml:space="preserve">PAED</t>
  </si>
  <si>
    <t xml:space="preserve">ELMENDORF AFB</t>
  </si>
  <si>
    <t xml:space="preserve">ANCHORAGE</t>
  </si>
  <si>
    <t xml:space="preserve">1979</t>
  </si>
  <si>
    <t xml:space="preserve">MRI</t>
  </si>
  <si>
    <t xml:space="preserve">PAMR</t>
  </si>
  <si>
    <t xml:space="preserve">MERRILL FLD</t>
  </si>
  <si>
    <t xml:space="preserve">LHD</t>
  </si>
  <si>
    <t xml:space="preserve">PALH</t>
  </si>
  <si>
    <t xml:space="preserve">LAKE HOOD</t>
  </si>
  <si>
    <t xml:space="preserve">ANC</t>
  </si>
  <si>
    <t xml:space="preserve">PANC</t>
  </si>
  <si>
    <t xml:space="preserve">TED STEVENS ANCHORAGE INTL</t>
  </si>
  <si>
    <t xml:space="preserve">100,100LL,A,A1</t>
  </si>
  <si>
    <t xml:space="preserve">SXQ</t>
  </si>
  <si>
    <t xml:space="preserve">PASX</t>
  </si>
  <si>
    <t xml:space="preserve">SOLDOTNA</t>
  </si>
  <si>
    <t xml:space="preserve">FBK</t>
  </si>
  <si>
    <t xml:space="preserve">PAFB</t>
  </si>
  <si>
    <t xml:space="preserve">LADD AAF</t>
  </si>
  <si>
    <t xml:space="preserve">FAIRBANKS/FT WAINWRIGHT</t>
  </si>
  <si>
    <t xml:space="preserve">HOM</t>
  </si>
  <si>
    <t xml:space="preserve">PAHO</t>
  </si>
  <si>
    <t xml:space="preserve">HOMER</t>
  </si>
  <si>
    <t xml:space="preserve">TKA</t>
  </si>
  <si>
    <t xml:space="preserve">PATK</t>
  </si>
  <si>
    <t xml:space="preserve">TALKEETNA</t>
  </si>
  <si>
    <t xml:space="preserve">FAI</t>
  </si>
  <si>
    <t xml:space="preserve">PAFA</t>
  </si>
  <si>
    <t xml:space="preserve">FAIRBANKS INTL</t>
  </si>
  <si>
    <t xml:space="preserve">FAIRBANKS</t>
  </si>
  <si>
    <t xml:space="preserve">ENA</t>
  </si>
  <si>
    <t xml:space="preserve">PAEN</t>
  </si>
  <si>
    <t xml:space="preserve">KENAI MUNI</t>
  </si>
  <si>
    <t xml:space="preserve">KENAI</t>
  </si>
  <si>
    <t xml:space="preserve">HRR</t>
  </si>
  <si>
    <t xml:space="preserve">PAHV</t>
  </si>
  <si>
    <t xml:space="preserve">HEALY RIVER</t>
  </si>
  <si>
    <t xml:space="preserve">HEALY</t>
  </si>
  <si>
    <t xml:space="preserve">ADQ</t>
  </si>
  <si>
    <t xml:space="preserve">PADQ</t>
  </si>
  <si>
    <t xml:space="preserve">KODIAK</t>
  </si>
  <si>
    <t xml:space="preserve">ENN</t>
  </si>
  <si>
    <t xml:space="preserve">PANN</t>
  </si>
  <si>
    <t xml:space="preserve">NENANA MUNI</t>
  </si>
  <si>
    <t xml:space="preserve">NENANA</t>
  </si>
  <si>
    <t xml:space="preserve">05K</t>
  </si>
  <si>
    <t xml:space="preserve">PAKX</t>
  </si>
  <si>
    <t xml:space="preserve">WILDER RUNWAY</t>
  </si>
  <si>
    <t xml:space="preserve">PORT ALSWORTH</t>
  </si>
  <si>
    <t xml:space="preserve">TPO</t>
  </si>
  <si>
    <t xml:space="preserve">ILI</t>
  </si>
  <si>
    <t xml:space="preserve">PAIL</t>
  </si>
  <si>
    <t xml:space="preserve">ILIAMNA</t>
  </si>
  <si>
    <t xml:space="preserve">RK1</t>
  </si>
  <si>
    <t xml:space="preserve">KAVIK STRIP</t>
  </si>
  <si>
    <t xml:space="preserve">KAVIK RIVER</t>
  </si>
  <si>
    <t xml:space="preserve">BTT</t>
  </si>
  <si>
    <t xml:space="preserve">PABT</t>
  </si>
  <si>
    <t xml:space="preserve">BETTLES</t>
  </si>
  <si>
    <t xml:space="preserve">AKN</t>
  </si>
  <si>
    <t xml:space="preserve">PAKN</t>
  </si>
  <si>
    <t xml:space="preserve">KING SALMON</t>
  </si>
  <si>
    <t xml:space="preserve">MCG</t>
  </si>
  <si>
    <t xml:space="preserve">PAMC</t>
  </si>
  <si>
    <t xml:space="preserve">MC GRATH</t>
  </si>
  <si>
    <t xml:space="preserve">AK96</t>
  </si>
  <si>
    <t xml:space="preserve">RANDY BRIGGS MEM FLD</t>
  </si>
  <si>
    <t xml:space="preserve">UGASHIK</t>
  </si>
  <si>
    <t xml:space="preserve">SCC</t>
  </si>
  <si>
    <t xml:space="preserve">PASC</t>
  </si>
  <si>
    <t xml:space="preserve">DEADHORSE</t>
  </si>
  <si>
    <t xml:space="preserve">UBW</t>
  </si>
  <si>
    <t xml:space="preserve">PAKU</t>
  </si>
  <si>
    <t xml:space="preserve">UGNU-KUPARUK</t>
  </si>
  <si>
    <t xml:space="preserve">KUPARUK</t>
  </si>
  <si>
    <t xml:space="preserve">2001</t>
  </si>
  <si>
    <t xml:space="preserve">DLG</t>
  </si>
  <si>
    <t xml:space="preserve">PADL</t>
  </si>
  <si>
    <t xml:space="preserve">DILLINGHAM</t>
  </si>
  <si>
    <t xml:space="preserve">GAL</t>
  </si>
  <si>
    <t xml:space="preserve">PAGA</t>
  </si>
  <si>
    <t xml:space="preserve">EDWARD G PITKA SR</t>
  </si>
  <si>
    <t xml:space="preserve">GALENA</t>
  </si>
  <si>
    <t xml:space="preserve">SDP</t>
  </si>
  <si>
    <t xml:space="preserve">PASD</t>
  </si>
  <si>
    <t xml:space="preserve">SAND POINT</t>
  </si>
  <si>
    <t xml:space="preserve">ANI</t>
  </si>
  <si>
    <t xml:space="preserve">PANI</t>
  </si>
  <si>
    <t xml:space="preserve">ANIAK</t>
  </si>
  <si>
    <t xml:space="preserve">CDB</t>
  </si>
  <si>
    <t xml:space="preserve">PACD</t>
  </si>
  <si>
    <t xml:space="preserve">COLD BAY</t>
  </si>
  <si>
    <t xml:space="preserve">Z87</t>
  </si>
  <si>
    <t xml:space="preserve">BLINN LAKE</t>
  </si>
  <si>
    <t xml:space="preserve">UNK</t>
  </si>
  <si>
    <t xml:space="preserve">PAUN</t>
  </si>
  <si>
    <t xml:space="preserve">UNALAKLEET</t>
  </si>
  <si>
    <t xml:space="preserve">Z58</t>
  </si>
  <si>
    <t xml:space="preserve">HANGAR LAKE</t>
  </si>
  <si>
    <t xml:space="preserve">BETHEL</t>
  </si>
  <si>
    <t xml:space="preserve">BET</t>
  </si>
  <si>
    <t xml:space="preserve">PABE</t>
  </si>
  <si>
    <t xml:space="preserve">BRW</t>
  </si>
  <si>
    <t xml:space="preserve">PABR</t>
  </si>
  <si>
    <t xml:space="preserve">WILEY POST-WILL ROGERS MEML</t>
  </si>
  <si>
    <t xml:space="preserve">UTQIAGVIK</t>
  </si>
  <si>
    <t xml:space="preserve">ITO</t>
  </si>
  <si>
    <t xml:space="preserve">PHTO</t>
  </si>
  <si>
    <t xml:space="preserve">HILO INTL</t>
  </si>
  <si>
    <t xml:space="preserve">HILO</t>
  </si>
  <si>
    <t xml:space="preserve">HI</t>
  </si>
  <si>
    <t xml:space="preserve">100LL,A,A+,MOGAS</t>
  </si>
  <si>
    <t xml:space="preserve">OGG</t>
  </si>
  <si>
    <t xml:space="preserve">PHOG</t>
  </si>
  <si>
    <t xml:space="preserve">KAHULUI</t>
  </si>
  <si>
    <t xml:space="preserve">OTZ</t>
  </si>
  <si>
    <t xml:space="preserve">PAOT</t>
  </si>
  <si>
    <t xml:space="preserve">RALPH WIEN MEML</t>
  </si>
  <si>
    <t xml:space="preserve">KOTZEBUE</t>
  </si>
  <si>
    <t xml:space="preserve">DUT</t>
  </si>
  <si>
    <t xml:space="preserve">PADU</t>
  </si>
  <si>
    <t xml:space="preserve">UNALASKA</t>
  </si>
  <si>
    <t xml:space="preserve">KOA</t>
  </si>
  <si>
    <t xml:space="preserve">PHKO</t>
  </si>
  <si>
    <t xml:space="preserve">ELLISON ONIZUKA KONA INTL AT KEAHOLE</t>
  </si>
  <si>
    <t xml:space="preserve">KAILUA-KONA</t>
  </si>
  <si>
    <t xml:space="preserve">LNY</t>
  </si>
  <si>
    <t xml:space="preserve">PHNY</t>
  </si>
  <si>
    <t xml:space="preserve">LANAI</t>
  </si>
  <si>
    <t xml:space="preserve">LANAI CITY</t>
  </si>
  <si>
    <t xml:space="preserve">OME</t>
  </si>
  <si>
    <t xml:space="preserve">PAOM</t>
  </si>
  <si>
    <t xml:space="preserve">NOME</t>
  </si>
  <si>
    <t xml:space="preserve">HNL</t>
  </si>
  <si>
    <t xml:space="preserve">PHNL</t>
  </si>
  <si>
    <t xml:space="preserve">DANIEL K INOUYE INTL</t>
  </si>
  <si>
    <t xml:space="preserve">HONOLULU</t>
  </si>
  <si>
    <t xml:space="preserve">HDH</t>
  </si>
  <si>
    <t xml:space="preserve">PHDH</t>
  </si>
  <si>
    <t xml:space="preserve">KAWAIHAPAI AIRFIELD</t>
  </si>
  <si>
    <t xml:space="preserve">MOKULEIA</t>
  </si>
  <si>
    <t xml:space="preserve">JRF</t>
  </si>
  <si>
    <t xml:space="preserve">PHJR</t>
  </si>
  <si>
    <t xml:space="preserve">KALAELOA (JOHN RODGERS FLD)</t>
  </si>
  <si>
    <t xml:space="preserve">KAPOLEI</t>
  </si>
  <si>
    <t xml:space="preserve">LIH</t>
  </si>
  <si>
    <t xml:space="preserve">PHLI</t>
  </si>
  <si>
    <t xml:space="preserve">LIHUE</t>
  </si>
  <si>
    <t xml:space="preserve">SNP</t>
  </si>
  <si>
    <t xml:space="preserve">PASN</t>
  </si>
  <si>
    <t xml:space="preserve">ST PAUL ISLAND</t>
  </si>
  <si>
    <t xml:space="preserve">ADK</t>
  </si>
  <si>
    <t xml:space="preserve">PADK</t>
  </si>
  <si>
    <t xml:space="preserve">ADAK</t>
  </si>
  <si>
    <t xml:space="preserve">ADAK ISLAND</t>
  </si>
  <si>
    <t xml:space="preserve">MAJ</t>
  </si>
  <si>
    <t xml:space="preserve">PKMJ</t>
  </si>
  <si>
    <t xml:space="preserve">AMATA KABUA INTL</t>
  </si>
  <si>
    <t xml:space="preserve">MAJURO ATOLL</t>
  </si>
  <si>
    <t xml:space="preserve">2009</t>
  </si>
  <si>
    <t xml:space="preserve">PPG</t>
  </si>
  <si>
    <t xml:space="preserve">NSTU</t>
  </si>
  <si>
    <t xml:space="preserve">PAGO PAGO INTL</t>
  </si>
  <si>
    <t xml:space="preserve">PAGO PAGO</t>
  </si>
  <si>
    <t xml:space="preserve">AS</t>
  </si>
  <si>
    <t xml:space="preserve">TTK</t>
  </si>
  <si>
    <t xml:space="preserve">PTSA</t>
  </si>
  <si>
    <t xml:space="preserve">KOSRAE</t>
  </si>
  <si>
    <t xml:space="preserve">PNI</t>
  </si>
  <si>
    <t xml:space="preserve">PTPN</t>
  </si>
  <si>
    <t xml:space="preserve">POHNPEI INTL</t>
  </si>
  <si>
    <t xml:space="preserve">POHNPEI ISLAND</t>
  </si>
  <si>
    <t xml:space="preserve">2002</t>
  </si>
  <si>
    <t xml:space="preserve">TKK</t>
  </si>
  <si>
    <t xml:space="preserve">PTKK</t>
  </si>
  <si>
    <t xml:space="preserve">CHUUK INTL</t>
  </si>
  <si>
    <t xml:space="preserve">WENO ISLAND</t>
  </si>
  <si>
    <t xml:space="preserve">1993</t>
  </si>
  <si>
    <t xml:space="preserve">GSN</t>
  </si>
  <si>
    <t xml:space="preserve">PGSN</t>
  </si>
  <si>
    <t xml:space="preserve">FRANCISCO C ADA/SAIPAN INTL</t>
  </si>
  <si>
    <t xml:space="preserve">SAIPAN ISLAND</t>
  </si>
  <si>
    <t xml:space="preserve">MP</t>
  </si>
  <si>
    <t xml:space="preserve">GUM</t>
  </si>
  <si>
    <t xml:space="preserve">PGUM</t>
  </si>
  <si>
    <t xml:space="preserve">GUAM INTL</t>
  </si>
  <si>
    <t xml:space="preserve">TAMUNING</t>
  </si>
  <si>
    <t xml:space="preserve">GU</t>
  </si>
  <si>
    <t xml:space="preserve">T11</t>
  </si>
  <si>
    <t xml:space="preserve">PTYA</t>
  </si>
  <si>
    <t xml:space="preserve">YAP INTL</t>
  </si>
  <si>
    <t xml:space="preserve">YAP ISLAND</t>
  </si>
  <si>
    <t xml:space="preserve">2004</t>
  </si>
  <si>
    <t xml:space="preserve">ROR</t>
  </si>
  <si>
    <t xml:space="preserve">PTRO</t>
  </si>
  <si>
    <t xml:space="preserve">PALAU INTL</t>
  </si>
  <si>
    <t xml:space="preserve">BABELTHUAP ISLAND</t>
  </si>
  <si>
    <t xml:space="preserve">HOW TO READ THE NEW COLUMNS: wealth (avg income per return and the $200K+ share, 50-mile area - the radius a field actually draws customers from; a 20-mile ring missed cases like Van Nuys-to-Beverly Hills) says how valuable the ground around the field is; traffic (air-taxi ops, GA itinerant ops, based jets) says how much of that value actually moves through the airport. The premium targets are high on both - filter for income $150K+ with air-taxi ops 10,000+ and the expansion shortlist writes itself.</t>
  </si>
  <si>
    <t xml:space="preserve">DATA QUALITY: five airports carried impossible reporting years in the FAA source (e.g. 2921, 3023) - those years are marked verify; their ops figures are FAA-published as-is and inherit the caveat. An operation is one takeoff OR landing - landings are roughly half the ops figure. Air-taxi ops are revenue for-hire traffic - largely turbine charter, with some piston included; GA itinerant mixes jets and pistons, and a per-airport jet split needs additional confirmation. Ops are FAA 5010 estimates frozen at the August 2024 publication; wealth is IRS tax-year 2022, the latest published.</t>
  </si>
  <si>
    <t xml:space="preserve">WHAT THIS IS: every US airport and seaplane base the FAA lists as selling jet fuel - 2442 of them (FAA NASR 28-day dataset, effective 2026-08-06). Heliports are excluded: a heliport fuel listing generally reflects based-operator supply rather than retail fuel service, and fuel sales are the proxy for the services and support a Privato point needs. Each row is a facility; one or more FBOs sell the fuel there. FBO business names can be layered on for priority targets from FBO directories.</t>
  </si>
  <si>
    <t xml:space="preserve">READ IT AS THE EXPANSION MAP: 52 rows are green (jet fuel sold where Privato already operates) - 371 airports are within 50 miles of a Privato location and 802 within 100, meaning existing warehouses could reach them; everything beyond ~150 miles needs a new warehouse first.</t>
  </si>
  <si>
    <t xml:space="preserve">NOTE: Palm Beach Intl (PBI) is absent from this FAA data cycle and was added back by hand with its known position - needs additional confirmation next cycle.</t>
  </si>
  <si>
    <t xml:space="preserve">Source: FAA National Airspace System Resources subscription, https://www.faa.gov/air_traffic/flight_info/aeronav/aero_data/NASR_Subscription/ - APT_BASE dataset. Distances are straight-line (great-circle) miles.</t>
  </si>
  <si>
    <t xml:space="preserve">Entity / Location</t>
  </si>
  <si>
    <t xml:space="preserve">Platform</t>
  </si>
  <si>
    <t xml:space="preserve">Exists?</t>
  </si>
  <si>
    <t xml:space="preserve">Details</t>
  </si>
  <si>
    <t xml:space="preserve">URL</t>
  </si>
  <si>
    <t xml:space="preserve">Bulldog Duty Free HQ (Dania Beach)</t>
  </si>
  <si>
    <t xml:space="preserve">Apple Maps</t>
  </si>
  <si>
    <t xml:space="preserve">YES</t>
  </si>
  <si>
    <t xml:space="preserve">Listed under the CORPORATE name, not Privato; details need additional confirmation</t>
  </si>
  <si>
    <t xml:space="preserve">https://maps.apple.com/place?place-id=IACA70C9E235F01A</t>
  </si>
  <si>
    <t xml:space="preserve">Bulldog Duty Free HQ</t>
  </si>
  <si>
    <t xml:space="preserve">Rado store locator</t>
  </si>
  <si>
    <t xml:space="preserve">'BULLDOG DUTY FREE - DANIA BEACH' authorized retailer; page shows no address or hours - needs additional confirmation</t>
  </si>
  <si>
    <t xml:space="preserve">https://store.rado.com/en/bulldog-duty-free-254532</t>
  </si>
  <si>
    <t xml:space="preserve">Privato Duty Free (any location)</t>
  </si>
  <si>
    <t xml:space="preserve">Google Maps / Business Profile</t>
  </si>
  <si>
    <t xml:space="preserve">NOT FOUND</t>
  </si>
  <si>
    <t xml:space="preserve">Zero listings under either name, anywhere - HQ or any of ~33 airport markets. No knowledge panel, no reviews.</t>
  </si>
  <si>
    <t xml:space="preserve">Privato / Bulldog</t>
  </si>
  <si>
    <t xml:space="preserve">Yelp</t>
  </si>
  <si>
    <t xml:space="preserve">No page under either name; Yelp lists 'DB Distro' (wholesaler) at their HQ address - reconcile before claiming</t>
  </si>
  <si>
    <t xml:space="preserve">https://www.yelp.com/biz/db-distro-dania-beach</t>
  </si>
  <si>
    <t xml:space="preserve">Bing Places</t>
  </si>
  <si>
    <t xml:space="preserve">No listing found; needs additional confirmation</t>
  </si>
  <si>
    <t xml:space="preserve">Airport-level (TEB, VNY, FXE, OPF, HOU, SOP)</t>
  </si>
  <si>
    <t xml:space="preserve">Google/Apple/Yelp</t>
  </si>
  <si>
    <t xml:space="preserve">No location-level listings yet at any airport checked; at FXE, searches currently surface another duty-free retailer at Banyan</t>
  </si>
  <si>
    <t xml:space="preserve">FBO websites (Signature, Atlantic, Million Air, Banyan, Meridian, Clay Lacy, Southern Sky, Fontainebleau)</t>
  </si>
  <si>
    <t xml:space="preserve">FBO amenity pages</t>
  </si>
  <si>
    <t xml:space="preserve">NO MENTIONS</t>
  </si>
  <si>
    <t xml:space="preserve">Privato is on the field at these FBOs, but their pages don't mention it yet; at FXE, Banyan's page currently features another retailer, so a searching passenger won't find Privato</t>
  </si>
  <si>
    <t xml:space="preserve">https://www.banyanair.com/jet-set-duty-free-shops-opens-fxe/</t>
  </si>
  <si>
    <t xml:space="preserve">bulldogdutyfree.com</t>
  </si>
  <si>
    <t xml:space="preserve">Own corporate site</t>
  </si>
  <si>
    <t xml:space="preserve">NEEDS ATTENTION</t>
  </si>
  <si>
    <t xml:space="preserve">Site loads with no visible content; only 4 pages exist and the press section is empty</t>
  </si>
  <si>
    <t xml:space="preserve">https://bulldogdutyfree.com/</t>
  </si>
  <si>
    <t xml:space="preserve">Competitive set</t>
  </si>
  <si>
    <t xml:space="preserve">Competitor</t>
  </si>
  <si>
    <t xml:space="preserve">Model / scale</t>
  </si>
  <si>
    <t xml:space="preserve">Overlap with Privato's brands</t>
  </si>
  <si>
    <t xml:space="preserve">Threat and why (through the jet-side delivery lens)</t>
  </si>
  <si>
    <t xml:space="preserve">Duty-free / travel retail</t>
  </si>
  <si>
    <t xml:space="preserve">Duty Free Holdings - 'Executive Retail Shops'</t>
  </si>
  <si>
    <t xml:space="preserve">DIRECT RIVAL - 21 FBO retail points announced, roughly 13 open and the rest planned (FXE flagship, Opa-locka, FLL, Sarasota) + La Boutique JWA; $200M 2024 revenue, $500M 2027 target; ALSO offers direct-to-plane delivery from Miami and San Diego warehouses in 45-60 minute windows</t>
  </si>
  <si>
    <t xml:space="preserve">Johnnie Walker Blue, Dom Perignon confirmed; roster otherwise differentiated (Tom Ford, Parfums de Marly, Louis XIII, Gurkha)</t>
  </si>
  <si>
    <t xml:space="preserve">HIGH - the one duty-free rival in the same channel, already in Privato's home airports. Privato's remaining distinction: app-first NATIONWIDE warehouse network vs staffed shop installations</t>
  </si>
  <si>
    <t xml:space="preserve">moodiedavittreport.com; travelmarketsinsider.net</t>
  </si>
  <si>
    <t xml:space="preserve">Avolta (Dufry / Hudson / World Duty Free)</t>
  </si>
  <si>
    <t xml:space="preserve">World's largest travel retailer; US airport duty free (HOU, LAS, DTW, ORD, LGA)</t>
  </si>
  <si>
    <t xml:space="preserve">Johnnie Walker, Don Julio, Tito's, Ray-Ban, Swarovski, Lego confirmed at brand-page level</t>
  </si>
  <si>
    <t xml:space="preserve">MEDIUM - broadest brand overlap but commercial airports only, not FBOs</t>
  </si>
  <si>
    <t xml:space="preserve">shopdutyfree.com brand pages</t>
  </si>
  <si>
    <t xml:space="preserve">Duty Free Americas</t>
  </si>
  <si>
    <t xml:space="preserve">Largest US-owned operator; ~200 airport + border stores</t>
  </si>
  <si>
    <t xml:space="preserve">Johnnie Walker, Lagavulin, Buffalo Trace, Tito's, Ray-Ban, Swarovski, Winston, Cohiba, Macanudo</t>
  </si>
  <si>
    <t xml:space="preserve">MEDIUM - scale and shared suppliers; different channel</t>
  </si>
  <si>
    <t xml:space="preserve">dutyfreeamericas.com</t>
  </si>
  <si>
    <t xml:space="preserve">International Shoppes</t>
  </si>
  <si>
    <t xml:space="preserve">Family-owned luxury duty free - JFK T1/T8, BOS, IAD, PHL</t>
  </si>
  <si>
    <t xml:space="preserve">Johnnie Walker, Cohiba (JFK humidor built with Otis McAllister - Privato's own cigar supplier), TAG Heuer, La Mer, Jo Malone</t>
  </si>
  <si>
    <t xml:space="preserve">MEDIUM - shares Privato's supplier network</t>
  </si>
  <si>
    <t xml:space="preserve">travelmarketsinsider.net</t>
  </si>
  <si>
    <t xml:space="preserve">3Sixty Duty Free (ex-DFASS)</t>
  </si>
  <si>
    <t xml:space="preserve">World's largest inflight concessionaire; the founder's former employer</t>
  </si>
  <si>
    <t xml:space="preserve">No public brand catalog; Privato's beauty catalog resembles their airline-shop assortments - possibly a SUPPLY relationship rather than rivalry (needs additional confirmation)</t>
  </si>
  <si>
    <t xml:space="preserve">LOW-MEDIUM - watch for supplier-not-competitor dynamic</t>
  </si>
  <si>
    <t xml:space="preserve">3sixtydutyfree.com</t>
  </si>
  <si>
    <t xml:space="preserve">Gebr. Heinemann (Americas)</t>
  </si>
  <si>
    <t xml:space="preserve">Cruise supply and retail; not pursuing US airports</t>
  </si>
  <si>
    <t xml:space="preserve">Category overlap only (spirits, watches, perfume, toys)</t>
  </si>
  <si>
    <t xml:space="preserve">LOW in the FBO channel</t>
  </si>
  <si>
    <t xml:space="preserve">Starboard (ex-Starboard Cruise / LVMH)</t>
  </si>
  <si>
    <t xml:space="preserve">90+ cruise ships; watch and jewelry led</t>
  </si>
  <si>
    <t xml:space="preserve">Omega, TAG Heuer, Bulgari, Cartier portfolio</t>
  </si>
  <si>
    <t xml:space="preserve">LOW - different channel</t>
  </si>
  <si>
    <t xml:space="preserve">starboardretailgroup.com</t>
  </si>
  <si>
    <t xml:space="preserve">Loaded Retail (AviaVIP)</t>
  </si>
  <si>
    <t xml:space="preserve">FBO retail concept - Spain (Palma, Ibiza, Malaga)</t>
  </si>
  <si>
    <t xml:space="preserve">Maui Jim; boutique-brand strategy</t>
  </si>
  <si>
    <t xml:space="preserve">LOW today - watch for US entry</t>
  </si>
  <si>
    <t xml:space="preserve">moodiedavittreport.com</t>
  </si>
  <si>
    <t xml:space="preserve">Non-duty-free retail</t>
  </si>
  <si>
    <t xml:space="preserve">Bucherer | Tourneau</t>
  </si>
  <si>
    <t xml:space="preserve">Stores + online; largest US authorized watch retailer</t>
  </si>
  <si>
    <t xml:space="preserve">Authorized for Breitling, TAG Heuer, Omega and more</t>
  </si>
  <si>
    <t xml:space="preserve">HIGH - a $5K+ watch is a considered purchase; wealthy buyers already have a Bucherer relationship, which erodes the impulse jet-side sale</t>
  </si>
  <si>
    <t xml:space="preserve">tourneau.com</t>
  </si>
  <si>
    <t xml:space="preserve">Watches of Switzerland Group (incl. Mayors)</t>
  </si>
  <si>
    <t xml:space="preserve">Stores + online + mono-brand boutiques (Breitling, Omega, TAG Heuer)</t>
  </si>
  <si>
    <t xml:space="preserve">Same anchor watch brands, national footprint</t>
  </si>
  <si>
    <t xml:space="preserve">HIGH - clienteling aimed at exactly Privato's demographic</t>
  </si>
  <si>
    <t xml:space="preserve">watchesofswitzerland.com</t>
  </si>
  <si>
    <t xml:space="preserve">Brand boutiques and brand websites (Omega, Breitling, Ray-Ban...)</t>
  </si>
  <si>
    <t xml:space="preserve">Stores + online, full price</t>
  </si>
  <si>
    <t xml:space="preserve">Brands sell direct and steer scarce references to their own channels</t>
  </si>
  <si>
    <t xml:space="preserve">MEDIUM - caps what inventory Privato can even get</t>
  </si>
  <si>
    <t xml:space="preserve">omegawatches.com; breitling.com</t>
  </si>
  <si>
    <t xml:space="preserve">The 1916 Company (ex-WatchBox) + Chrono24</t>
  </si>
  <si>
    <t xml:space="preserve">Pre-owned showrooms + the leading watch marketplace</t>
  </si>
  <si>
    <t xml:space="preserve">Pre-owned Omega/Breitling can undercut duty-free prices; any passenger can price-check in 30 seconds</t>
  </si>
  <si>
    <t xml:space="preserve">MEDIUM - compresses the perceived duty-free saving on watches</t>
  </si>
  <si>
    <t xml:space="preserve">the1916company.com; chrono24.com</t>
  </si>
  <si>
    <t xml:space="preserve">Sunglass Hut (EssilorLuxottica)</t>
  </si>
  <si>
    <t xml:space="preserve">Thousands of stores + online</t>
  </si>
  <si>
    <t xml:space="preserve">Ray-Ban, Oakley, Persol and the whole house portfolio</t>
  </si>
  <si>
    <t xml:space="preserve">HIGH - and structural: Privato's sunglasses SUPPLIER owns this retail rival, controlling both wholesale terms and the competition</t>
  </si>
  <si>
    <t xml:space="preserve">sunglasshut.com</t>
  </si>
  <si>
    <t xml:space="preserve">Total Wine &amp; More</t>
  </si>
  <si>
    <t xml:space="preserve">Big-box stores + same-day pickup and delivery</t>
  </si>
  <si>
    <t xml:space="preserve">Macallan through Dom Perignon tier; allocated bottles (Blanton's) gated behind lottery/loyalty programs</t>
  </si>
  <si>
    <t xml:space="preserve">HIGH on breadth and price - but its allocation gating is the gap Privato's bonded supply can exploit</t>
  </si>
  <si>
    <t xml:space="preserve">totalwine.com</t>
  </si>
  <si>
    <t xml:space="preserve">ReserveBar / Flaviar / Caskers / Wine.com</t>
  </si>
  <si>
    <t xml:space="preserve">Online premium spirits and wine, gifting-led</t>
  </si>
  <si>
    <t xml:space="preserve">Don Julio 1942, Macallan Rare Cask, Michter's, Dom Perignon, Opus One all sold online</t>
  </si>
  <si>
    <t xml:space="preserve">MEDIUM-HIGH - closest online analog for premium spirits gifting; ships to homes, not tarmacs</t>
  </si>
  <si>
    <t xml:space="preserve">reservebar.com; flaviar.com; caskers.com; wine.com</t>
  </si>
  <si>
    <t xml:space="preserve">Instacart / Gopuff / Uber Eats alcohol</t>
  </si>
  <si>
    <t xml:space="preserve">Delivery in minutes to hours</t>
  </si>
  <si>
    <t xml:space="preserve">Casamigos, Don Julio and convenience-grade spirits</t>
  </si>
  <si>
    <t xml:space="preserve">MEDIUM - can beat Privato to the FBO curb on common bottles; cannot source allocated ones</t>
  </si>
  <si>
    <t xml:space="preserve">instacart.com; gopuff.com</t>
  </si>
  <si>
    <t xml:space="preserve">Sephora + Bluemercury + Nordstrom</t>
  </si>
  <si>
    <t xml:space="preserve">Stores + online + same-day</t>
  </si>
  <si>
    <t xml:space="preserve">Sephora: La Mer, Dior. Nordstrom: Creed, Jo Malone. Bluemercury: La Mer tier</t>
  </si>
  <si>
    <t xml:space="preserve">HIGH for beauty - replenishment purchases go wherever is easiest</t>
  </si>
  <si>
    <t xml:space="preserve">sephora.com; nordstrom.com</t>
  </si>
  <si>
    <t xml:space="preserve">JR Cigars / Famous Smoke / Cigars International</t>
  </si>
  <si>
    <t xml:space="preserve">Stores + online price leaders</t>
  </si>
  <si>
    <t xml:space="preserve">Cohiba (US), Macanudo, Rocky Patel</t>
  </si>
  <si>
    <t xml:space="preserve">MEDIUM - mail-order economics; the humidor at the FBO still wins on immediacy</t>
  </si>
  <si>
    <t xml:space="preserve">jrcigars.com; famous-smoke.com</t>
  </si>
  <si>
    <t xml:space="preserve">Amazon</t>
  </si>
  <si>
    <t xml:space="preserve">Online everything</t>
  </si>
  <si>
    <t xml:space="preserve">LEGO (authorized store), Estee Lauder and Clinique (authorized since 2024), Ray-Ban/Oakley storefronts; watches largely gray-market</t>
  </si>
  <si>
    <t xml:space="preserve">HIGH on convenience for LEGO, mid-tier watches, beauty; LOW on prestige - authorized, hand-delivered positioning is Privato's counter</t>
  </si>
  <si>
    <t xml:space="preserve">amazon.com; elcompanies.com</t>
  </si>
  <si>
    <t xml:space="preserve">Aircraft-delivery adjacent</t>
  </si>
  <si>
    <t xml:space="preserve">Air Culinaire Worldwide / Silver Lining Inflight Catering</t>
  </si>
  <si>
    <t xml:space="preserve">In-flight caterers delivering to private aircraft at 1,800+ airports (23 owned kitchens plus a partner network)</t>
  </si>
  <si>
    <t xml:space="preserve">Already procure wine and spirits on request; already solve tarmac delivery timed to tail numbers</t>
  </si>
  <si>
    <t xml:space="preserve">HIGH model risk - the closest rivals to the logistics moat; adding retail SKUs would be a line extension for them</t>
  </si>
  <si>
    <t xml:space="preserve">airculinaireworldwide.com; silverlininginflightcatering.com</t>
  </si>
  <si>
    <t xml:space="preserve">Household-name retail</t>
  </si>
  <si>
    <t xml:space="preserve">Costco</t>
  </si>
  <si>
    <t xml:space="preserve">Warehouse club, stores + online; membership</t>
  </si>
  <si>
    <t xml:space="preserve">Gray-market Breitling and Omega below MSRP, Dom Perignon, Macallan in-warehouse, Kirkland private-label Scotch, LEGO</t>
  </si>
  <si>
    <t xml:space="preserve">HIGH on price - wealthy customers ARE members and know the 'Costco price' on a Breitling or Dom. Cannot follow on aircraft delivery, allocated bottles, bonded duty-free, or curation</t>
  </si>
  <si>
    <t xml:space="preserve">costco.com</t>
  </si>
  <si>
    <t xml:space="preserve">Sam's Club</t>
  </si>
  <si>
    <t xml:space="preserve">Warehouse club; membership</t>
  </si>
  <si>
    <t xml:space="preserve">Movado, Dom Perignon (state-dependent)</t>
  </si>
  <si>
    <t xml:space="preserve">MEDIUM - club price pressure, thinner luxury assortment than Costco</t>
  </si>
  <si>
    <t xml:space="preserve">samsclub.com</t>
  </si>
  <si>
    <t xml:space="preserve">Jomashop</t>
  </si>
  <si>
    <t xml:space="preserve">Online gray-market discounter</t>
  </si>
  <si>
    <t xml:space="preserve">Omega, Breitling, TAG, Movado, Citizen; Ray-Ban, Maui Jim, Oakley; Creed and La Mer</t>
  </si>
  <si>
    <t xml:space="preserve">HIGH on price transparency - one search from the cabin shows the Jomashop price on the exact SKU. Cannot follow on immediacy, manufacturer warranty, aircraft delivery, or prestige</t>
  </si>
  <si>
    <t xml:space="preserve">jomashop.com</t>
  </si>
  <si>
    <t xml:space="preserve">Saks Fifth Avenue</t>
  </si>
  <si>
    <t xml:space="preserve">Luxury department store, stores + online</t>
  </si>
  <si>
    <t xml:space="preserve">TAG Heuer (authorized), La Mer, Creed, Dior</t>
  </si>
  <si>
    <t xml:space="preserve">MEDIUM - the customer's existing luxury default; no spirits or cigars, no delivery play</t>
  </si>
  <si>
    <t xml:space="preserve">saksfifthavenue.com</t>
  </si>
  <si>
    <t xml:space="preserve">Neiman Marcus</t>
  </si>
  <si>
    <t xml:space="preserve">Luxury department store</t>
  </si>
  <si>
    <t xml:space="preserve">Creed full collection, luxury watch department</t>
  </si>
  <si>
    <t xml:space="preserve">MEDIUM - same profile as Saks</t>
  </si>
  <si>
    <t xml:space="preserve">neimanmarcus.com</t>
  </si>
  <si>
    <t xml:space="preserve">Bloomingdale's</t>
  </si>
  <si>
    <t xml:space="preserve">TAG Heuer, Movado, Creed, Jo Malone</t>
  </si>
  <si>
    <t xml:space="preserve">MEDIUM - watches plus full anchor beauty under one roof; frequent beauty promos pressure fragrance pricing</t>
  </si>
  <si>
    <t xml:space="preserve">bloomingdales.com</t>
  </si>
  <si>
    <t xml:space="preserve">Dillard's</t>
  </si>
  <si>
    <t xml:space="preserve">Department store, strong FL/TX footprint</t>
  </si>
  <si>
    <t xml:space="preserve">Creed, Jo Malone</t>
  </si>
  <si>
    <t xml:space="preserve">LOW-MEDIUM - regional prestige-beauty default in exactly the FBO-heavy states</t>
  </si>
  <si>
    <t xml:space="preserve">dillards.com</t>
  </si>
  <si>
    <t xml:space="preserve">Macy's</t>
  </si>
  <si>
    <t xml:space="preserve">Department store</t>
  </si>
  <si>
    <t xml:space="preserve">Movado, Citizen, Ray-Ban, La Mer, LEGO (Toys R Us shops)</t>
  </si>
  <si>
    <t xml:space="preserve">MEDIUM - covers the mid-tier watch brands and Ray-Ban, perpetually on promo</t>
  </si>
  <si>
    <t xml:space="preserve">macys.com</t>
  </si>
  <si>
    <t xml:space="preserve">Target / Walmart / Kohl's</t>
  </si>
  <si>
    <t xml:space="preserve">Mass retail</t>
  </si>
  <si>
    <t xml:space="preserve">LEGO (routine 20-40% sale events), everyday spirits where state law allows, Citizen with coupon stacking</t>
  </si>
  <si>
    <t xml:space="preserve">LOW-MEDIUM - set the household reference price on LEGO and mid-tier watches; zero prestige pull</t>
  </si>
  <si>
    <t xml:space="preserve">target.com; walmart.com</t>
  </si>
  <si>
    <t xml:space="preserve">Ulta Beauty</t>
  </si>
  <si>
    <t xml:space="preserve">~1,400 beauty stores + online; loyalty program</t>
  </si>
  <si>
    <t xml:space="preserve">Dior (114 products in its Luxury at Ulta program)</t>
  </si>
  <si>
    <t xml:space="preserve">MEDIUM on Dior only - points effectively discount it; the rest of the luxury beauty stack sits elsewhere</t>
  </si>
  <si>
    <t xml:space="preserve">ulta.com</t>
  </si>
  <si>
    <t xml:space="preserve">Spec's (TX)</t>
  </si>
  <si>
    <t xml:space="preserve">~200 Texas liquor stores + online</t>
  </si>
  <si>
    <t xml:space="preserve">Macallan, Dom Perignon, Blanton's store-pick barrels, walk-in cigar departments</t>
  </si>
  <si>
    <t xml:space="preserve">HIGH in Texas - spirits and cigars under one roof at aggressive prices, plus single-barrel picks; no aircraft delivery, no duty-free</t>
  </si>
  <si>
    <t xml:space="preserve">specsonline.com</t>
  </si>
  <si>
    <t xml:space="preserve">Binny's (IL)</t>
  </si>
  <si>
    <t xml:space="preserve">~45 Chicagoland stores + same-day</t>
  </si>
  <si>
    <t xml:space="preserve">Clase Azul same-day, deep spirits and humidor departments, allocated-whiskey lotteries</t>
  </si>
  <si>
    <t xml:space="preserve">HIGH in Chicagoland - Midwest FBO traffic's home bottle shop</t>
  </si>
  <si>
    <t xml:space="preserve">binnys.com</t>
  </si>
  <si>
    <t xml:space="preserve">ABC Fine Wine &amp; Spirits (FL)</t>
  </si>
  <si>
    <t xml:space="preserve">~125 Florida stores</t>
  </si>
  <si>
    <t xml:space="preserve">Clase Azul, Macallan, in-store humidors</t>
  </si>
  <si>
    <t xml:space="preserve">HIGH in Florida - the densest private-jet geography in the network</t>
  </si>
  <si>
    <t xml:space="preserve">abcfws.com</t>
  </si>
  <si>
    <t xml:space="preserve">BevMo (CA/West)</t>
  </si>
  <si>
    <t xml:space="preserve">Stores + online; owned by Gopuff</t>
  </si>
  <si>
    <t xml:space="preserve">Clase Azul, Don Julio with fast delivery</t>
  </si>
  <si>
    <t xml:space="preserve">MEDIUM - fast premium-tequila delivery in California, to the house rather than the hangar</t>
  </si>
  <si>
    <t xml:space="preserve">bevmo.com</t>
  </si>
  <si>
    <t xml:space="preserve">K&amp;L Wine Merchants (CA)</t>
  </si>
  <si>
    <t xml:space="preserve">3 stores + national online; allocation waitlists</t>
  </si>
  <si>
    <t xml:space="preserve">Dom Perignon, major allocated-spirits program</t>
  </si>
  <si>
    <t xml:space="preserve">MEDIUM - the connoisseur's source for allocated bottles; competes on access, not convenience</t>
  </si>
  <si>
    <t xml:space="preserve">klwines.com</t>
  </si>
  <si>
    <t xml:space="preserve">Hudson / commercial-terminal retail</t>
  </si>
  <si>
    <t xml:space="preserve">~1,000 airport stores; Evolve concept; pre-owned watch boutiques appearing at JFK</t>
  </si>
  <si>
    <t xml:space="preserve">Premium sunglasses, prestige beauty, terminal duty-free at some hubs</t>
  </si>
  <si>
    <t xml:space="preserve">LOW-MEDIUM - sets the customer's mental model of airport shopping; proves buy-a-watch-on-the-way-to-the-plane behavior that Privato serves without the TSA line</t>
  </si>
  <si>
    <t xml:space="preserve">hudsongroup.com</t>
  </si>
  <si>
    <t xml:space="preserve">Lagardere Travel Retail</t>
  </si>
  <si>
    <t xml:space="preserve">Global airport duty-free and travel-essentials operator</t>
  </si>
  <si>
    <t xml:space="preserve">beauty, spirits, sunglasses, gifts</t>
  </si>
  <si>
    <t xml:space="preserve">HIGH - global operator that could enter FBO retail</t>
  </si>
  <si>
    <t xml:space="preserve">lagardere-tr.com</t>
  </si>
  <si>
    <t xml:space="preserve">Paradies Lagardere</t>
  </si>
  <si>
    <t xml:space="preserve">North America airport retail arm</t>
  </si>
  <si>
    <t xml:space="preserve">specialty and luxury boutiques, sunglasses, gifts</t>
  </si>
  <si>
    <t xml:space="preserve">MEDIUM - commercial airports, same travelers</t>
  </si>
  <si>
    <t xml:space="preserve">lagardere-tra.com</t>
  </si>
  <si>
    <t xml:space="preserve">DFS Group (LVMH)</t>
  </si>
  <si>
    <t xml:space="preserve">Luxury duty-free gallerias at airports and downtown</t>
  </si>
  <si>
    <t xml:space="preserve">watches, jewelry, beauty, spirits</t>
  </si>
  <si>
    <t xml:space="preserve">HIGH - same luxury brands and wealthy travelers</t>
  </si>
  <si>
    <t xml:space="preserve">dfs.com</t>
  </si>
  <si>
    <t xml:space="preserve">Dubai Duty Free</t>
  </si>
  <si>
    <t xml:space="preserve">Airport mega-retailer with huge watch, spirits, beauty assortment and online pre-order</t>
  </si>
  <si>
    <t xml:space="preserve">See model</t>
  </si>
  <si>
    <t xml:space="preserve">MEDIUM - offshore but on the same international jet routes</t>
  </si>
  <si>
    <t xml:space="preserve">dubaidutyfree.com</t>
  </si>
  <si>
    <t xml:space="preserve">Lotte Duty Free (Guam)</t>
  </si>
  <si>
    <t xml:space="preserve">Korean operator's US-territory airport duty-free</t>
  </si>
  <si>
    <t xml:space="preserve">beauty, spirits, luxury</t>
  </si>
  <si>
    <t xml:space="preserve">LOW - Guam-only US footprint</t>
  </si>
  <si>
    <t xml:space="preserve">lottedutyfreeguam.com</t>
  </si>
  <si>
    <t xml:space="preserve">ARI North America (Aer Rianta)</t>
  </si>
  <si>
    <t xml:space="preserve">Canadian airport duty-free (Montreal, Edmonton, Quebec City)</t>
  </si>
  <si>
    <t xml:space="preserve">spirits, beauty</t>
  </si>
  <si>
    <t xml:space="preserve">MEDIUM - cross-border gateway airports</t>
  </si>
  <si>
    <t xml:space="preserve">ari.ie</t>
  </si>
  <si>
    <t xml:space="preserve">UETA (Duty Free Americas)</t>
  </si>
  <si>
    <t xml:space="preserve">US-Mexico land-border duty-free stores</t>
  </si>
  <si>
    <t xml:space="preserve">spirits, fragrance, luxury</t>
  </si>
  <si>
    <t xml:space="preserve">LOW - border demographic, not private aviation</t>
  </si>
  <si>
    <t xml:space="preserve">ueta.com</t>
  </si>
  <si>
    <t xml:space="preserve">Motta / Attenza</t>
  </si>
  <si>
    <t xml:space="preserve">Panama-based Latin America airport duty-free</t>
  </si>
  <si>
    <t xml:space="preserve">watches, spirits, beauty</t>
  </si>
  <si>
    <t xml:space="preserve">LOW - Latin American airports on jet destinations</t>
  </si>
  <si>
    <t xml:space="preserve">motta-int.com</t>
  </si>
  <si>
    <t xml:space="preserve">Ambassador Duty Free</t>
  </si>
  <si>
    <t xml:space="preserve">Detroit-Windsor land-border duty free</t>
  </si>
  <si>
    <t xml:space="preserve">liquor, fragrance</t>
  </si>
  <si>
    <t xml:space="preserve">LOW - single crossing, commodity assortment</t>
  </si>
  <si>
    <t xml:space="preserve">ambassadordutyfree.com</t>
  </si>
  <si>
    <t xml:space="preserve">Peace Bridge Duty Free</t>
  </si>
  <si>
    <t xml:space="preserve">Largest Canada-US land-border duty-free</t>
  </si>
  <si>
    <t xml:space="preserve">spirits, fragrance</t>
  </si>
  <si>
    <t xml:space="preserve">LOW - border traffic, not jet flyers</t>
  </si>
  <si>
    <t xml:space="preserve">dutyfree.ca</t>
  </si>
  <si>
    <t xml:space="preserve">Retail inMotion (LSG)</t>
  </si>
  <si>
    <t xml:space="preserve">Inflight retail operator and pre-order platform for commercial airlines</t>
  </si>
  <si>
    <t xml:space="preserve">LOW - airline channel, same pre-order model</t>
  </si>
  <si>
    <t xml:space="preserve">retailinmotion.com</t>
  </si>
  <si>
    <t xml:space="preserve">Harding+</t>
  </si>
  <si>
    <t xml:space="preserve">Onboard cruise-ship retail</t>
  </si>
  <si>
    <t xml:space="preserve">LOW - cruise channel, same captive-shopper playbook</t>
  </si>
  <si>
    <t xml:space="preserve">hardingretail.com</t>
  </si>
  <si>
    <t xml:space="preserve">Watches &amp; jewelry</t>
  </si>
  <si>
    <t xml:space="preserve">Ben Bridge Jeweler</t>
  </si>
  <si>
    <t xml:space="preserve">Berkshire-owned authorized-dealer chain in the West</t>
  </si>
  <si>
    <t xml:space="preserve">Rolex and Patek flagships</t>
  </si>
  <si>
    <t xml:space="preserve">MEDIUM - trusted dealer network where the wealthy already buy</t>
  </si>
  <si>
    <t xml:space="preserve">benbridge.com</t>
  </si>
  <si>
    <t xml:space="preserve">REEDS Jewelers</t>
  </si>
  <si>
    <t xml:space="preserve">Family authorized-dealer chain plus national online store</t>
  </si>
  <si>
    <t xml:space="preserve">LOW - mid-market skew</t>
  </si>
  <si>
    <t xml:space="preserve">reeds.com</t>
  </si>
  <si>
    <t xml:space="preserve">London Jewelers</t>
  </si>
  <si>
    <t xml:space="preserve">Long Island and NYC luxury dealer</t>
  </si>
  <si>
    <t xml:space="preserve">Rolex, Patek, Cartier salons</t>
  </si>
  <si>
    <t xml:space="preserve">HIGH - owns wealthy New York watch relationships</t>
  </si>
  <si>
    <t xml:space="preserve">londonjewelers.com</t>
  </si>
  <si>
    <t xml:space="preserve">Manfredi Jewels</t>
  </si>
  <si>
    <t xml:space="preserve">Greenwich CT independent dealer</t>
  </si>
  <si>
    <t xml:space="preserve">luxury watches and jewelry</t>
  </si>
  <si>
    <t xml:space="preserve">MEDIUM - hedge-fund-country clientele</t>
  </si>
  <si>
    <t xml:space="preserve">manfredijewels.com</t>
  </si>
  <si>
    <t xml:space="preserve">Feldmar Watch Co.</t>
  </si>
  <si>
    <t xml:space="preserve">Los Angeles watch specialist with a deep brand roster</t>
  </si>
  <si>
    <t xml:space="preserve">MEDIUM - LA jet demographic, enthusiast trust</t>
  </si>
  <si>
    <t xml:space="preserve">feldmarwatch.com</t>
  </si>
  <si>
    <t xml:space="preserve">Topper Fine Jewelers</t>
  </si>
  <si>
    <t xml:space="preserve">Bay Area dealer with a national enthusiast following</t>
  </si>
  <si>
    <t xml:space="preserve">MEDIUM - collector credibility, ships nationally</t>
  </si>
  <si>
    <t xml:space="preserve">topperjewelers.com</t>
  </si>
  <si>
    <t xml:space="preserve">Wempe (New York)</t>
  </si>
  <si>
    <t xml:space="preserve">Fifth Avenue luxury watch and jewelry house</t>
  </si>
  <si>
    <t xml:space="preserve">Patek, Rolex, A. Lange</t>
  </si>
  <si>
    <t xml:space="preserve">HIGH - Fifth Avenue destination for wealthy buyers</t>
  </si>
  <si>
    <t xml:space="preserve">wempe.com</t>
  </si>
  <si>
    <t xml:space="preserve">Tiffany &amp; Co. (LVMH)</t>
  </si>
  <si>
    <t xml:space="preserve">Global luxury jeweler, boutiques and online</t>
  </si>
  <si>
    <t xml:space="preserve">jewelry anchor plus watches</t>
  </si>
  <si>
    <t xml:space="preserve">HIGH - the default luxury gifting brand</t>
  </si>
  <si>
    <t xml:space="preserve">tiffany.com</t>
  </si>
  <si>
    <t xml:space="preserve">Exquisite Timepieces</t>
  </si>
  <si>
    <t xml:space="preserve">Naples FL boutique dealer and online store</t>
  </si>
  <si>
    <t xml:space="preserve">high-end independents</t>
  </si>
  <si>
    <t xml:space="preserve">MEDIUM - niche dealer shipping to collectors</t>
  </si>
  <si>
    <t xml:space="preserve">exquisitetimepieces.com</t>
  </si>
  <si>
    <t xml:space="preserve">SwissWatchExpo</t>
  </si>
  <si>
    <t xml:space="preserve">Atlanta pre-owned luxury watch store</t>
  </si>
  <si>
    <t xml:space="preserve">thousands of Rolex, Patek, Cartier in stock</t>
  </si>
  <si>
    <t xml:space="preserve">MEDIUM - price-competitive pre-owned</t>
  </si>
  <si>
    <t xml:space="preserve">swisswatchexpo.com</t>
  </si>
  <si>
    <t xml:space="preserve">Bob's Watches</t>
  </si>
  <si>
    <t xml:space="preserve">Pre-owned Rolex specialist with transparent pricing</t>
  </si>
  <si>
    <t xml:space="preserve">MEDIUM - the pre-owned Rolex price anchor</t>
  </si>
  <si>
    <t xml:space="preserve">bobswatches.com</t>
  </si>
  <si>
    <t xml:space="preserve">Crown &amp; Caliber / European Watch Co.</t>
  </si>
  <si>
    <t xml:space="preserve">Pre-owned watch retailers (now one group)</t>
  </si>
  <si>
    <t xml:space="preserve">aggressive pricing, collector inventory</t>
  </si>
  <si>
    <t xml:space="preserve">MEDIUM - established pre-owned channel</t>
  </si>
  <si>
    <t xml:space="preserve">europeanwatch.com</t>
  </si>
  <si>
    <t xml:space="preserve">StockX (watches)</t>
  </si>
  <si>
    <t xml:space="preserve">Bid-ask resale marketplace with authentication</t>
  </si>
  <si>
    <t xml:space="preserve">LOW - younger, price-driven resale buyer</t>
  </si>
  <si>
    <t xml:space="preserve">stockx.com</t>
  </si>
  <si>
    <t xml:space="preserve">eBay Authenticity Guarantee</t>
  </si>
  <si>
    <t xml:space="preserve">Marketplace with free watch and jewelry authentication over $500</t>
  </si>
  <si>
    <t xml:space="preserve">MEDIUM - massive selection, growing trust</t>
  </si>
  <si>
    <t xml:space="preserve">ebay.com</t>
  </si>
  <si>
    <t xml:space="preserve">Oliver Peoples (EssilorLuxottica)</t>
  </si>
  <si>
    <t xml:space="preserve">Luxury eyewear boutiques and online</t>
  </si>
  <si>
    <t xml:space="preserve">MEDIUM - direct luxury-sunglass relationship</t>
  </si>
  <si>
    <t xml:space="preserve">oliverpeoples.com</t>
  </si>
  <si>
    <t xml:space="preserve">MOSCOT</t>
  </si>
  <si>
    <t xml:space="preserve">New York heritage luxury eyewear</t>
  </si>
  <si>
    <t xml:space="preserve">LOW - niche aesthetic</t>
  </si>
  <si>
    <t xml:space="preserve">moscot.com</t>
  </si>
  <si>
    <t xml:space="preserve">Marketplaces &amp; resale</t>
  </si>
  <si>
    <t xml:space="preserve">Farfetch</t>
  </si>
  <si>
    <t xml:space="preserve">Global luxury fashion marketplace</t>
  </si>
  <si>
    <t xml:space="preserve">jewelry, sunglasses, watches, gifts</t>
  </si>
  <si>
    <t xml:space="preserve">MEDIUM - luxury e-commerce habit of the wealthy</t>
  </si>
  <si>
    <t xml:space="preserve">farfetch.com</t>
  </si>
  <si>
    <t xml:space="preserve">Mytheresa</t>
  </si>
  <si>
    <t xml:space="preserve">Luxury e-commerce focused on top-spending clients</t>
  </si>
  <si>
    <t xml:space="preserve">MEDIUM - courts exactly the top-customer segment</t>
  </si>
  <si>
    <t xml:space="preserve">mytheresa.com</t>
  </si>
  <si>
    <t xml:space="preserve">Net-a-Porter / Mr Porter</t>
  </si>
  <si>
    <t xml:space="preserve">Luxury fashion e-commerce</t>
  </si>
  <si>
    <t xml:space="preserve">Mr Porter sells watches to affluent men</t>
  </si>
  <si>
    <t xml:space="preserve">MEDIUM - watch and accessory overlap</t>
  </si>
  <si>
    <t xml:space="preserve">net-a-porter.com</t>
  </si>
  <si>
    <t xml:space="preserve">SSENSE</t>
  </si>
  <si>
    <t xml:space="preserve">Luxury e-commerce</t>
  </si>
  <si>
    <t xml:space="preserve">in restructuring, still trading</t>
  </si>
  <si>
    <t xml:space="preserve">LOW - distressed, younger skew</t>
  </si>
  <si>
    <t xml:space="preserve">ssense.com</t>
  </si>
  <si>
    <t xml:space="preserve">The RealReal</t>
  </si>
  <si>
    <t xml:space="preserve">Consignment resale</t>
  </si>
  <si>
    <t xml:space="preserve">authenticated watches, jewelry, bags</t>
  </si>
  <si>
    <t xml:space="preserve">MEDIUM - resale alternative on overlapping brands</t>
  </si>
  <si>
    <t xml:space="preserve">therealreal.com</t>
  </si>
  <si>
    <t xml:space="preserve">Fashionphile</t>
  </si>
  <si>
    <t xml:space="preserve">Pre-owned luxury handbags and accessories (incl. Coach)</t>
  </si>
  <si>
    <t xml:space="preserve">MEDIUM - authenticated bags below new prices</t>
  </si>
  <si>
    <t xml:space="preserve">fashionphile.com</t>
  </si>
  <si>
    <t xml:space="preserve">Rebag</t>
  </si>
  <si>
    <t xml:space="preserve">Luxury bag, watch, jewelry resale with a pricing index</t>
  </si>
  <si>
    <t xml:space="preserve">MEDIUM - instant-liquidity resale</t>
  </si>
  <si>
    <t xml:space="preserve">rebag.com</t>
  </si>
  <si>
    <t xml:space="preserve">Poshmark (luxury)</t>
  </si>
  <si>
    <t xml:space="preserve">Peer-to-peer resale with authentication for luxury items</t>
  </si>
  <si>
    <t xml:space="preserve">LOW - mass-market trust level</t>
  </si>
  <si>
    <t xml:space="preserve">poshmark.com</t>
  </si>
  <si>
    <t xml:space="preserve">Coach DTC + Coach Outlet</t>
  </si>
  <si>
    <t xml:space="preserve">Brand-direct full-price and outlet</t>
  </si>
  <si>
    <t xml:space="preserve">bags, sunglasses, gifts</t>
  </si>
  <si>
    <t xml:space="preserve">MEDIUM - undercuts a core Privato brand on price</t>
  </si>
  <si>
    <t xml:space="preserve">coach.com</t>
  </si>
  <si>
    <t xml:space="preserve">Michael Kors DTC</t>
  </si>
  <si>
    <t xml:space="preserve">Brand-direct and outlet</t>
  </si>
  <si>
    <t xml:space="preserve">watches, sunglasses, bags</t>
  </si>
  <si>
    <t xml:space="preserve">LOW - heavy discounting</t>
  </si>
  <si>
    <t xml:space="preserve">michaelkors.com</t>
  </si>
  <si>
    <t xml:space="preserve">Violet Grey</t>
  </si>
  <si>
    <t xml:space="preserve">Curated luxury beauty, online plus LA and NY boutiques</t>
  </si>
  <si>
    <t xml:space="preserve">MEDIUM - elite curation for wealthy women</t>
  </si>
  <si>
    <t xml:space="preserve">violetgrey.com</t>
  </si>
  <si>
    <t xml:space="preserve">Cos Bar</t>
  </si>
  <si>
    <t xml:space="preserve">Luxury beauty chain in wealthy resort towns (Aspen and peers)</t>
  </si>
  <si>
    <t xml:space="preserve">MEDIUM - located exactly where private jets land</t>
  </si>
  <si>
    <t xml:space="preserve">cosbar.com</t>
  </si>
  <si>
    <t xml:space="preserve">Dermstore</t>
  </si>
  <si>
    <t xml:space="preserve">Professional skincare e-commerce</t>
  </si>
  <si>
    <t xml:space="preserve">LOW - dermatology focus, discount-driven</t>
  </si>
  <si>
    <t xml:space="preserve">dermstore.com</t>
  </si>
  <si>
    <t xml:space="preserve">La Mer brand store</t>
  </si>
  <si>
    <t xml:space="preserve">Brand-direct online and boutiques for the hero luxury skincare line</t>
  </si>
  <si>
    <t xml:space="preserve">MEDIUM - brand-direct capture of a key anchor</t>
  </si>
  <si>
    <t xml:space="preserve">cremedelamer.com</t>
  </si>
  <si>
    <t xml:space="preserve">Creed Boutique</t>
  </si>
  <si>
    <t xml:space="preserve">Brand-direct fragrance online and US boutiques</t>
  </si>
  <si>
    <t xml:space="preserve">MEDIUM - direct channel for the top prestige fragrance</t>
  </si>
  <si>
    <t xml:space="preserve">creedboutique.com</t>
  </si>
  <si>
    <t xml:space="preserve">Space NK (US)</t>
  </si>
  <si>
    <t xml:space="preserve">UK prestige beauty retailer growing in the US</t>
  </si>
  <si>
    <t xml:space="preserve">MEDIUM - prestige curation</t>
  </si>
  <si>
    <t xml:space="preserve">spacenk.com</t>
  </si>
  <si>
    <t xml:space="preserve">Spirits &amp; wine</t>
  </si>
  <si>
    <t xml:space="preserve">Zachys</t>
  </si>
  <si>
    <t xml:space="preserve">New York fine-wine retailer and auction house</t>
  </si>
  <si>
    <t xml:space="preserve">white-glove service</t>
  </si>
  <si>
    <t xml:space="preserve">HIGH - entrenched wealthy wine and spirits relationships</t>
  </si>
  <si>
    <t xml:space="preserve">zachys.com</t>
  </si>
  <si>
    <t xml:space="preserve">Acker Wines</t>
  </si>
  <si>
    <t xml:space="preserve">Oldest US wine shop and largest fine-wine auctioneer</t>
  </si>
  <si>
    <t xml:space="preserve">HIGH - dominant collector auction channel</t>
  </si>
  <si>
    <t xml:space="preserve">ackerwines.com</t>
  </si>
  <si>
    <t xml:space="preserve">Sotheby's Wine</t>
  </si>
  <si>
    <t xml:space="preserve">Auction-house retail and auctions for fine wine and spirits</t>
  </si>
  <si>
    <t xml:space="preserve">HIGH - trophy-bottle destination</t>
  </si>
  <si>
    <t xml:space="preserve">sothebys.com</t>
  </si>
  <si>
    <t xml:space="preserve">Hart Davis Hart</t>
  </si>
  <si>
    <t xml:space="preserve">Chicago fine-wine auctions and retail</t>
  </si>
  <si>
    <t xml:space="preserve">HIGH - leading US fine-wine auction house</t>
  </si>
  <si>
    <t xml:space="preserve">hdhwine.com</t>
  </si>
  <si>
    <t xml:space="preserve">Benchmark Wine Group</t>
  </si>
  <si>
    <t xml:space="preserve">Napa back-vintage rare wine retailer</t>
  </si>
  <si>
    <t xml:space="preserve">MEDIUM - deep rare-wine inventory, ships nationally</t>
  </si>
  <si>
    <t xml:space="preserve">benchmarkwine.com</t>
  </si>
  <si>
    <t xml:space="preserve">Wally's (Beverly Hills)</t>
  </si>
  <si>
    <t xml:space="preserve">Luxury wine and spirits retail with rare allocations and gifting</t>
  </si>
  <si>
    <t xml:space="preserve">HIGH - the LA one-stop for rare bottles</t>
  </si>
  <si>
    <t xml:space="preserve">wallywine.com</t>
  </si>
  <si>
    <t xml:space="preserve">Twin Liquors (TX)</t>
  </si>
  <si>
    <t xml:space="preserve">Texas fine wine and spirits chain, 100+ stores</t>
  </si>
  <si>
    <t xml:space="preserve">LOW - regional mid-market</t>
  </si>
  <si>
    <t xml:space="preserve">twinliquors.com</t>
  </si>
  <si>
    <t xml:space="preserve">Goody Goody (TX)</t>
  </si>
  <si>
    <t xml:space="preserve">Texas big-box liquor with delivery</t>
  </si>
  <si>
    <t xml:space="preserve">LOW - discount positioning</t>
  </si>
  <si>
    <t xml:space="preserve">goodygoody.com</t>
  </si>
  <si>
    <t xml:space="preserve">Lee's Discount Liquor (NV)</t>
  </si>
  <si>
    <t xml:space="preserve">Las Vegas discount liquor chain</t>
  </si>
  <si>
    <t xml:space="preserve">LOW - discount format near a served market</t>
  </si>
  <si>
    <t xml:space="preserve">leesdiscountliquor.com</t>
  </si>
  <si>
    <t xml:space="preserve">Argonaut (Denver)</t>
  </si>
  <si>
    <t xml:space="preserve">Denver superstore with big allocated-spirits selection</t>
  </si>
  <si>
    <t xml:space="preserve">LOW - single market</t>
  </si>
  <si>
    <t xml:space="preserve">argonautliquor.com</t>
  </si>
  <si>
    <t xml:space="preserve">Applejack (CO)</t>
  </si>
  <si>
    <t xml:space="preserve">Colorado mega-store with delivery and shipping</t>
  </si>
  <si>
    <t xml:space="preserve">LOW - regional superstore</t>
  </si>
  <si>
    <t xml:space="preserve">applejack.com</t>
  </si>
  <si>
    <t xml:space="preserve">Hi-Time Wine Cellars</t>
  </si>
  <si>
    <t xml:space="preserve">California institution</t>
  </si>
  <si>
    <t xml:space="preserve">rare spirits and wine, national shipping</t>
  </si>
  <si>
    <t xml:space="preserve">MEDIUM - allocated-spirits depth by mail</t>
  </si>
  <si>
    <t xml:space="preserve">hitimewine.net</t>
  </si>
  <si>
    <t xml:space="preserve">Astor Wines (NYC)</t>
  </si>
  <si>
    <t xml:space="preserve">Manhattan fine wine and spirits landmark</t>
  </si>
  <si>
    <t xml:space="preserve">MEDIUM - tastemaker curation</t>
  </si>
  <si>
    <t xml:space="preserve">astorwines.com</t>
  </si>
  <si>
    <t xml:space="preserve">Frootbat</t>
  </si>
  <si>
    <t xml:space="preserve">Online rare whiskey and wine marketplace</t>
  </si>
  <si>
    <t xml:space="preserve">MEDIUM - rare-bottle access without travel</t>
  </si>
  <si>
    <t xml:space="preserve">frootbat.com</t>
  </si>
  <si>
    <t xml:space="preserve">Unicorn Auctions</t>
  </si>
  <si>
    <t xml:space="preserve">US-legal rare spirits auction platform</t>
  </si>
  <si>
    <t xml:space="preserve">MEDIUM - collector channel for trophy whiskey</t>
  </si>
  <si>
    <t xml:space="preserve">unicornauctions.com</t>
  </si>
  <si>
    <t xml:space="preserve">Seelbach's</t>
  </si>
  <si>
    <t xml:space="preserve">Craft and allocated bourbon online</t>
  </si>
  <si>
    <t xml:space="preserve">LOW - craft niche</t>
  </si>
  <si>
    <t xml:space="preserve">seelbachs.com</t>
  </si>
  <si>
    <t xml:space="preserve">Wooden Cork</t>
  </si>
  <si>
    <t xml:space="preserve">Online rare and allocated spirits nationwide</t>
  </si>
  <si>
    <t xml:space="preserve">MEDIUM - broad rare-spirits e-commerce with gifting</t>
  </si>
  <si>
    <t xml:space="preserve">woodencork.com</t>
  </si>
  <si>
    <t xml:space="preserve">Sip Whiskey</t>
  </si>
  <si>
    <t xml:space="preserve">Whiskey-led online liquor store</t>
  </si>
  <si>
    <t xml:space="preserve">LOW - commodity online retail</t>
  </si>
  <si>
    <t xml:space="preserve">sipwhiskey.com</t>
  </si>
  <si>
    <t xml:space="preserve">Mash&amp;Grape</t>
  </si>
  <si>
    <t xml:space="preserve">Craft spirits marketplace and gifting</t>
  </si>
  <si>
    <t xml:space="preserve">LOW - small marketplace</t>
  </si>
  <si>
    <t xml:space="preserve">mashandgrape.com</t>
  </si>
  <si>
    <t xml:space="preserve">Vivino</t>
  </si>
  <si>
    <t xml:space="preserve">Wine app and marketplace with 60M+ users</t>
  </si>
  <si>
    <t xml:space="preserve">MEDIUM - app-first wine buying habit</t>
  </si>
  <si>
    <t xml:space="preserve">vivino.com</t>
  </si>
  <si>
    <t xml:space="preserve">Holt's Cigar Company</t>
  </si>
  <si>
    <t xml:space="preserve">Philadelphia retailer since 1898</t>
  </si>
  <si>
    <t xml:space="preserve">owns Ashton</t>
  </si>
  <si>
    <t xml:space="preserve">MEDIUM - premium selection, strong mail order</t>
  </si>
  <si>
    <t xml:space="preserve">holts.com</t>
  </si>
  <si>
    <t xml:space="preserve">Corona Cigar Co.</t>
  </si>
  <si>
    <t xml:space="preserve">Orlando superstores and lounges</t>
  </si>
  <si>
    <t xml:space="preserve">Davidoff partner</t>
  </si>
  <si>
    <t xml:space="preserve">MEDIUM - Florida jet-corridor presence</t>
  </si>
  <si>
    <t xml:space="preserve">coronacigar.com</t>
  </si>
  <si>
    <t xml:space="preserve">Casa de Montecristo</t>
  </si>
  <si>
    <t xml:space="preserve">National premium cigar lounge and retail chain</t>
  </si>
  <si>
    <t xml:space="preserve">MEDIUM - upscale lounges in major metros</t>
  </si>
  <si>
    <t xml:space="preserve">casademontecristo.com</t>
  </si>
  <si>
    <t xml:space="preserve">Thompson Cigar</t>
  </si>
  <si>
    <t xml:space="preserve">Legacy catalog and online discounter</t>
  </si>
  <si>
    <t xml:space="preserve">thompsoncigar.com</t>
  </si>
  <si>
    <t xml:space="preserve">Atlantic Cigar Co.</t>
  </si>
  <si>
    <t xml:space="preserve">Online and retail discounter with rare-release drops</t>
  </si>
  <si>
    <t xml:space="preserve">LOW - value-focused</t>
  </si>
  <si>
    <t xml:space="preserve">atlanticcigar.com</t>
  </si>
  <si>
    <t xml:space="preserve">Small Batch Cigar</t>
  </si>
  <si>
    <t xml:space="preserve">Boutique-cigar online specialist with loyalty program</t>
  </si>
  <si>
    <t xml:space="preserve">MEDIUM - the boutique-smoke destination online</t>
  </si>
  <si>
    <t xml:space="preserve">smallbatchcigar.com</t>
  </si>
  <si>
    <t xml:space="preserve">Davidoff of Geneva USA</t>
  </si>
  <si>
    <t xml:space="preserve">Brand-owned US boutiques and online</t>
  </si>
  <si>
    <t xml:space="preserve">HIGH - the luxury cigar brand for wealthy smokers (also a partnership candidate)</t>
  </si>
  <si>
    <t xml:space="preserve">us.davidoffgeneva.com</t>
  </si>
  <si>
    <t xml:space="preserve">Cigora</t>
  </si>
  <si>
    <t xml:space="preserve">Curated online cigar retail</t>
  </si>
  <si>
    <t xml:space="preserve">LOW - young digital brand</t>
  </si>
  <si>
    <t xml:space="preserve">cigora.com</t>
  </si>
  <si>
    <t xml:space="preserve">Delivery</t>
  </si>
  <si>
    <t xml:space="preserve">Uber Eats (alcohol)</t>
  </si>
  <si>
    <t xml:space="preserve">On-demand spirits and wine delivery (absorbed Drizly in 2024)</t>
  </si>
  <si>
    <t xml:space="preserve">MEDIUM - instant convenience for last-minute needs</t>
  </si>
  <si>
    <t xml:space="preserve">ubereats.com</t>
  </si>
  <si>
    <t xml:space="preserve">DoorDash (alcohol)</t>
  </si>
  <si>
    <t xml:space="preserve">Largest US delivery network with liquor-store partners</t>
  </si>
  <si>
    <t xml:space="preserve">MEDIUM - gifting and speed</t>
  </si>
  <si>
    <t xml:space="preserve">doordash.com</t>
  </si>
  <si>
    <t xml:space="preserve">Minibar Delivery</t>
  </si>
  <si>
    <t xml:space="preserve">Alcohol delivery app with corporate gifting</t>
  </si>
  <si>
    <t xml:space="preserve">LOW - small footprint</t>
  </si>
  <si>
    <t xml:space="preserve">minibardelivery.com</t>
  </si>
  <si>
    <t xml:space="preserve">Saucey</t>
  </si>
  <si>
    <t xml:space="preserve">30-minute metro alcohol delivery</t>
  </si>
  <si>
    <t xml:space="preserve">LOW - limited markets</t>
  </si>
  <si>
    <t xml:space="preserve">saucey.com</t>
  </si>
  <si>
    <t xml:space="preserve">Toys &amp; gifts</t>
  </si>
  <si>
    <t xml:space="preserve">LEGO.com + LEGO Stores</t>
  </si>
  <si>
    <t xml:space="preserve">Brand-direct online and retail with exclusive sets</t>
  </si>
  <si>
    <t xml:space="preserve">MEDIUM - brand-direct exclusives and ubiquity</t>
  </si>
  <si>
    <t xml:space="preserve">lego.com</t>
  </si>
  <si>
    <t xml:space="preserve">FAO Schwarz</t>
  </si>
  <si>
    <t xml:space="preserve">Iconic flagship and online premium toys</t>
  </si>
  <si>
    <t xml:space="preserve">LOW - tourist destination</t>
  </si>
  <si>
    <t xml:space="preserve">faoschwarz.com</t>
  </si>
  <si>
    <t xml:space="preserve">WHY THIS SET IS WIDER THAN DUTY FREE:</t>
  </si>
  <si>
    <t xml:space="preserve">- Privato runs a logistics chain (warehouse to aircraft), not retail square footage. Its customers can buy every anchor brand from the retailers above - so online and brick-and-mortar retail, not just duty-free operators, are the real competition.</t>
  </si>
  <si>
    <t xml:space="preserve">- The duty-free price advantage is legally limited to INTERNATIONAL departures (19 CFR 19.36: conditionally duty-free goods may only be sold to passengers leaving the US). Most US private-jet legs are domestic - those passengers buy duty-paid, at effectively normal retail, head-to-head with this list.</t>
  </si>
  <si>
    <t xml:space="preserve">- Positioning note: 'the only FBO-centric duty-free retailer' needs one refinement - Duty Free Holdings also serves FBOs and delivers direct to aircraft from Miami and San Diego warehouses. The defensible claim: the only APP-FIRST, NATIONWIDE warehouse-to-aircraft duty-free network (vs staffed shop installations in a few markets).</t>
  </si>
  <si>
    <t xml:space="preserve">- Widened in v0.8.0 to 114 competitors across duty-free, watches and jewelry, beauty, spirits and wine, cigars, delivery, department-store and online retail - the same catalog the Brands-sheet saturation scores are computed against.</t>
  </si>
  <si>
    <t xml:space="preserve">Candidate</t>
  </si>
  <si>
    <t xml:space="preserve">What they do</t>
  </si>
  <si>
    <t xml:space="preserve">Why non-competing</t>
  </si>
  <si>
    <t xml:space="preserve">What a partnership looks like</t>
  </si>
  <si>
    <t xml:space="preserve">Priority</t>
  </si>
  <si>
    <t xml:space="preserve">FBO networks &amp; terminals</t>
  </si>
  <si>
    <t xml:space="preserve">World's largest FBO network (200+ terminals); loyalty programs; Clear Channel already runs an ad network inside its FBOs</t>
  </si>
  <si>
    <t xml:space="preserve">FBO operator - no duty-free retail of its own</t>
  </si>
  <si>
    <t xml:space="preserve">In-terminal kiosk / QR pre-order placement plus ads on the existing FBO screen network</t>
  </si>
  <si>
    <t xml:space="preserve">HIGH</t>
  </si>
  <si>
    <t xml:space="preserve">signatureaviation.com; clearchanneloutdoor.com</t>
  </si>
  <si>
    <t xml:space="preserve">105+ US FBO locations</t>
  </si>
  <si>
    <t xml:space="preserve">Ground handling and FBO services only</t>
  </si>
  <si>
    <t xml:space="preserve">Named delivery-to-aircraft duty-free amenity at Atlantic's Southeast locations, promoted to based tenants</t>
  </si>
  <si>
    <t xml:space="preserve">atlanticaviation.com</t>
  </si>
  <si>
    <t xml:space="preserve">Sheltair Aviation</t>
  </si>
  <si>
    <t xml:space="preserve">Award-winning FBO network concentrated in Florida and the Southeast</t>
  </si>
  <si>
    <t xml:space="preserve">FBO operator only</t>
  </si>
  <si>
    <t xml:space="preserve">Southeast-first rollout: Privato as the house duty-free amenity across the Florida chain</t>
  </si>
  <si>
    <t xml:space="preserve">sheltairaviation.com</t>
  </si>
  <si>
    <t xml:space="preserve">~30 franchise FBOs with the most luxury-styled terminals</t>
  </si>
  <si>
    <t xml:space="preserve">FBO operator; brand built on white-glove amenities</t>
  </si>
  <si>
    <t xml:space="preserve">Million Air x Privato concierge shelf plus app pre-order promoted at check-in</t>
  </si>
  <si>
    <t xml:space="preserve">MEDIUM</t>
  </si>
  <si>
    <t xml:space="preserve">millionair.com</t>
  </si>
  <si>
    <t xml:space="preserve">General Dynamics-owned global FBO / completions / charter network</t>
  </si>
  <si>
    <t xml:space="preserve">FBO and handling, no retail arm</t>
  </si>
  <si>
    <t xml:space="preserve">International-departure duty-free fulfillment partner at US gateway FBOs</t>
  </si>
  <si>
    <t xml:space="preserve">jetaviation.com</t>
  </si>
  <si>
    <t xml:space="preserve">PS (Private Suite, LAX &amp; ATL)</t>
  </si>
  <si>
    <t xml:space="preserve">Private luxury terminals for commercial flights; membership; already does partner benefit deals</t>
  </si>
  <si>
    <t xml:space="preserve">Terminal hospitality, not a retailer</t>
  </si>
  <si>
    <t xml:space="preserve">Pre-order duty-free delivered to the member's suite before international departures</t>
  </si>
  <si>
    <t xml:space="preserve">reserveps.com</t>
  </si>
  <si>
    <t xml:space="preserve">Aero</t>
  </si>
  <si>
    <t xml:space="preserve">Premium semi-private jet airline (LA, Aspen, Cabo) from private terminals</t>
  </si>
  <si>
    <t xml:space="preserve">Air carrier, not a retailer</t>
  </si>
  <si>
    <t xml:space="preserve">Curated retail drop to Aero's lounges on Cabo international routes</t>
  </si>
  <si>
    <t xml:space="preserve">LOW</t>
  </si>
  <si>
    <t xml:space="preserve">aero.com</t>
  </si>
  <si>
    <t xml:space="preserve">NetJets</t>
  </si>
  <si>
    <t xml:space="preserve">Charter / fractional / jet cards</t>
  </si>
  <si>
    <t xml:space="preserve">Largest fractional operator; formal luxury-partnerships program (Art Basel, motorsports, yachting)</t>
  </si>
  <si>
    <t xml:space="preserve">Aviation provider - buys, not sells, passenger amenities</t>
  </si>
  <si>
    <t xml:space="preserve">Privato as a NetJets Owner benefit: pre-order with delivery to the wing at departure FBOs</t>
  </si>
  <si>
    <t xml:space="preserve">netjets.com/benefits</t>
  </si>
  <si>
    <t xml:space="preserve">Flexjet</t>
  </si>
  <si>
    <t xml:space="preserve">Fractional operator with a published Partnership Guide of 40+ luxury brands (Globe-Trotter collab)</t>
  </si>
  <si>
    <t xml:space="preserve">Operator with an explicit brand-partner intake machine</t>
  </si>
  <si>
    <t xml:space="preserve">Apply for the next edition of the Owners' Partnership &amp; Benefits Guide</t>
  </si>
  <si>
    <t xml:space="preserve">flexjet.com/partnerships</t>
  </si>
  <si>
    <t xml:space="preserve">Jet Linx</t>
  </si>
  <si>
    <t xml:space="preserve">Jet management / card operator, 20+ US bases; Elevated Lifestyle partner program relaunched Oct 2025</t>
  </si>
  <si>
    <t xml:space="preserve">Operator that openly onboards non-aviation luxury partners</t>
  </si>
  <si>
    <t xml:space="preserve">Apply as an Elevated Lifestyle partner: member pricing and delivery</t>
  </si>
  <si>
    <t xml:space="preserve">jetlinx.com</t>
  </si>
  <si>
    <t xml:space="preserve">flyExclusive</t>
  </si>
  <si>
    <t xml:space="preserve">Jet Club operator headquartered in Kinston NC; does reciprocal partner deals</t>
  </si>
  <si>
    <t xml:space="preserve">NC-based operator near the proven Pinehurst market</t>
  </si>
  <si>
    <t xml:space="preserve">Jet Club member perk: pre-order on international departures from the Carolinas</t>
  </si>
  <si>
    <t xml:space="preserve">flyexclusive.com</t>
  </si>
  <si>
    <t xml:space="preserve">Sentient Jet</t>
  </si>
  <si>
    <t xml:space="preserve">Original jet-card program; annual Exclusive Benefits Guide (10 new partners in 2025); Kentucky Derby's preferred aviation partner</t>
  </si>
  <si>
    <t xml:space="preserve">Jet-card seller with a formal annual partner guide</t>
  </si>
  <si>
    <t xml:space="preserve">Placement in the next Benefits Guide plus co-activation at Derby hospitality</t>
  </si>
  <si>
    <t xml:space="preserve">sentient.com</t>
  </si>
  <si>
    <t xml:space="preserve">Wheels Up</t>
  </si>
  <si>
    <t xml:space="preserve">Membership charter marketplace; member benefits catalog; did the Amex Platinum benefit deal</t>
  </si>
  <si>
    <t xml:space="preserve">Operator / marketplace</t>
  </si>
  <si>
    <t xml:space="preserve">Privato credit or gift-with-first-flight in the member benefits catalog</t>
  </si>
  <si>
    <t xml:space="preserve">wheelsup.com</t>
  </si>
  <si>
    <t xml:space="preserve">JSX (public-charter hop-on jet service)</t>
  </si>
  <si>
    <t xml:space="preserve">30-seat semi-private carrier flying from private FBO-style terminals; 29 airports in the US and Mexico, about 57 aircraft growing to 64 by end-2026, about 36,000 flights in 2024, profitable; JetBlue and Qatar Airways are investors (a United stake is reported, less firmly documented)</t>
  </si>
  <si>
    <t xml:space="preserve">Air carrier, not a retailer - no onboard retail, gifting, or duty-free partner found today, and no exclusivity conflict identified</t>
  </si>
  <si>
    <t xml:space="preserve">App pre-order delivered to the JSX terminal: 10 of its markets overlap Privato's (Dallas Love, Austin, Scottsdale, Las Vegas, Burbank, Orange County, Denver Centennial, Opa-locka, Boca Raton, Westchester), and the Cabo San Lucas route (launched Aug 2025, daily since Nov 2025) is a true duty-free lane; pilot one overlapping market</t>
  </si>
  <si>
    <t xml:space="preserve">jsx.com; aeroroutes.com; businesswire.com</t>
  </si>
  <si>
    <t xml:space="preserve">VistaJet</t>
  </si>
  <si>
    <t xml:space="preserve">Global floating-fleet operator; Private World member-experiences program with brand collabs</t>
  </si>
  <si>
    <t xml:space="preserve">Operator actively recruiting lifestyle partners</t>
  </si>
  <si>
    <t xml:space="preserve">Private World partner listing for US-departing international legs</t>
  </si>
  <si>
    <t xml:space="preserve">vistajet.com/private-world</t>
  </si>
  <si>
    <t xml:space="preserve">XO</t>
  </si>
  <si>
    <t xml:space="preserve">On-demand charter app (Vista group); publishes member partner perks</t>
  </si>
  <si>
    <t xml:space="preserve">Digital-first operator whose members already use partner benefits</t>
  </si>
  <si>
    <t xml:space="preserve">App-to-app tie-in: order Privato inside the XO booking flow</t>
  </si>
  <si>
    <t xml:space="preserve">flyxo.com</t>
  </si>
  <si>
    <t xml:space="preserve">Air Culinaire Worldwide</t>
  </si>
  <si>
    <t xml:space="preserve">In-flight caterers</t>
  </si>
  <si>
    <t xml:space="preserve">Global private-jet catering network with an online ordering platform and daily ramp deliveries</t>
  </si>
  <si>
    <t xml:space="preserve">Sells food service, not retail goods - trucks already cleared to the aircraft</t>
  </si>
  <si>
    <t xml:space="preserve">A Privato add-on tab in the catering order flow; co-delivery to the galley</t>
  </si>
  <si>
    <t xml:space="preserve">airculinaireworldwide.com</t>
  </si>
  <si>
    <t xml:space="preserve">Silver Lining Inflight Catering</t>
  </si>
  <si>
    <t xml:space="preserve">South Florida caterer serving the FLL / OPF / PBI corridor</t>
  </si>
  <si>
    <t xml:space="preserve">Caterer with planeside logistics in the busiest international-departure jet market</t>
  </si>
  <si>
    <t xml:space="preserve">Their trucks carry Privato pre-orders on the same run for a fulfillment fee</t>
  </si>
  <si>
    <t xml:space="preserve">silverlininginflightcatering.com</t>
  </si>
  <si>
    <t xml:space="preserve">Rudy's Inflight Catering</t>
  </si>
  <si>
    <t xml:space="preserve">Teterboro-based caterer covering the Northeast jet corridor</t>
  </si>
  <si>
    <t xml:space="preserve">Caterer only</t>
  </si>
  <si>
    <t xml:space="preserve">Northeast fulfillment partner at TEB ahead of dedicated Privato staffing</t>
  </si>
  <si>
    <t xml:space="preserve">rudysinflightcatering.com</t>
  </si>
  <si>
    <t xml:space="preserve">On Air Dining</t>
  </si>
  <si>
    <t xml:space="preserve">UK private-jet caterer delivering across UK airports</t>
  </si>
  <si>
    <t xml:space="preserve">UK caterer - complements a transatlantic proposition</t>
  </si>
  <si>
    <t xml:space="preserve">UK-side fulfillment for round-trip customers on the return leg</t>
  </si>
  <si>
    <t xml:space="preserve">onairdining.com</t>
  </si>
  <si>
    <t xml:space="preserve">Blacklane</t>
  </si>
  <si>
    <t xml:space="preserve">Ground &amp; hospitality</t>
  </si>
  <si>
    <t xml:space="preserve">Global chauffeur service with a strategic-partnerships arm; existing private-aviation partners</t>
  </si>
  <si>
    <t xml:space="preserve">Ground mobility, no retail</t>
  </si>
  <si>
    <t xml:space="preserve">Cross-perk: FBO transfers for Privato customers; Privato credit for Blacklane's aviation clients</t>
  </si>
  <si>
    <t xml:space="preserve">blacklane.com</t>
  </si>
  <si>
    <t xml:space="preserve">Savoya</t>
  </si>
  <si>
    <t xml:space="preserve">US executive chauffeur service marketing to flight departments</t>
  </si>
  <si>
    <t xml:space="preserve">Ground transport on the same FBO trip</t>
  </si>
  <si>
    <t xml:space="preserve">Wheels-down bundle: car and Privato order both staged at the FBO</t>
  </si>
  <si>
    <t xml:space="preserve">savoya.com</t>
  </si>
  <si>
    <t xml:space="preserve">Pinehurst Resort</t>
  </si>
  <si>
    <t xml:space="preserve">Iconic NC golf resort with an active Brand Partners program (Lexus, Titleist) - site of the proven +208% event weekend</t>
  </si>
  <si>
    <t xml:space="preserve">Hospitality and golf, no duty-free retail; the home-turf anchor</t>
  </si>
  <si>
    <t xml:space="preserve">Become a Pinehurst brand partner: activations at resort events and guest jet departures</t>
  </si>
  <si>
    <t xml:space="preserve">pinehurst.com/brand-partners</t>
  </si>
  <si>
    <t xml:space="preserve">Montage International</t>
  </si>
  <si>
    <t xml:space="preserve">Luxury hotel group with a track record of private-aviation tie-ups</t>
  </si>
  <si>
    <t xml:space="preserve">Hotelier using jet partnerships for guest acquisition</t>
  </si>
  <si>
    <t xml:space="preserve">Amenity swap: Privato gift in suites for jet arrivals; hotel offers inside the Privato app</t>
  </si>
  <si>
    <t xml:space="preserve">montage.com</t>
  </si>
  <si>
    <t xml:space="preserve">American Express (Centurion / Platinum)</t>
  </si>
  <si>
    <t xml:space="preserve">Cards &amp; concierge</t>
  </si>
  <si>
    <t xml:space="preserve">Card concierge and negotiated premium benefits; proven brand route via the Wheels Up Platinum deal</t>
  </si>
  <si>
    <t xml:space="preserve">Payments and benefits platform</t>
  </si>
  <si>
    <t xml:space="preserve">Negotiated Centurion / Platinum benefit: statement credit or gift tier on Privato orders</t>
  </si>
  <si>
    <t xml:space="preserve">americanexpress.com</t>
  </si>
  <si>
    <t xml:space="preserve">Quintessentially</t>
  </si>
  <si>
    <t xml:space="preserve">Global luxury concierge with a brand-services division</t>
  </si>
  <si>
    <t xml:space="preserve">Concierge, no retail inventory</t>
  </si>
  <si>
    <t xml:space="preserve">Privato as the concierge's standing answer to duty-free-to-my-jet requests</t>
  </si>
  <si>
    <t xml:space="preserve">quintessentially.com</t>
  </si>
  <si>
    <t xml:space="preserve">Ten Lifestyle Group</t>
  </si>
  <si>
    <t xml:space="preserve">Listed concierge serving 40+ banks and premium issuers; formal partnerships program</t>
  </si>
  <si>
    <t xml:space="preserve">Concierge platform</t>
  </si>
  <si>
    <t xml:space="preserve">Member-exclusive Privato pricing pushed to private-banking clients who fly private</t>
  </si>
  <si>
    <t xml:space="preserve">tenlifestylegroup.com</t>
  </si>
  <si>
    <t xml:space="preserve">John Paul Group (Accor)</t>
  </si>
  <si>
    <t xml:space="preserve">White-label concierge and loyalty programs for brands' top customers</t>
  </si>
  <si>
    <t xml:space="preserve">B2B loyalty operator</t>
  </si>
  <si>
    <t xml:space="preserve">Privato as a redemption perk inside bank and luxury-brand loyalty programs</t>
  </si>
  <si>
    <t xml:space="preserve">johnpaul.com</t>
  </si>
  <si>
    <t xml:space="preserve">USGA / U.S. Open hospitality</t>
  </si>
  <si>
    <t xml:space="preserve">Event properties</t>
  </si>
  <si>
    <t xml:space="preserve">Premium championship hospitality; Golf House Pinehurst anchor deal means repeat Opens in Privato's backyard</t>
  </si>
  <si>
    <t xml:space="preserve">Sports body selling sponsorship inventory</t>
  </si>
  <si>
    <t xml:space="preserve">Official duty-free partner of US Open hospitality weeks, starting at Pinehurst-hosted championships</t>
  </si>
  <si>
    <t xml:space="preserve">hospitality.usga.org</t>
  </si>
  <si>
    <t xml:space="preserve">Churchill Downs / Kentucky Derby</t>
  </si>
  <si>
    <t xml:space="preserve">Formal Derby brand-partnership program; Sentient Jet already the preferred aviation partner</t>
  </si>
  <si>
    <t xml:space="preserve">Event property monetizing brand access</t>
  </si>
  <si>
    <t xml:space="preserve">Derby-week pop-up at Louisville FBOs, cross-promoted through the Sentient tie-up</t>
  </si>
  <si>
    <t xml:space="preserve">churchilldowns.com</t>
  </si>
  <si>
    <t xml:space="preserve">F1 Miami GP &amp; F1 Las Vegas GP</t>
  </si>
  <si>
    <t xml:space="preserve">Highest-net-worth US race weekends; Paddock Club hospitality; jet surges at OPF / FLL and LAS / HND</t>
  </si>
  <si>
    <t xml:space="preserve">Race promoters selling activations</t>
  </si>
  <si>
    <t xml:space="preserve">Race-weekend activation at surge FBOs plus Paddock Club gifting placement</t>
  </si>
  <si>
    <t xml:space="preserve">f1miamigp.com; f1lasvegasgp.com</t>
  </si>
  <si>
    <t xml:space="preserve">Art Basel Miami Beach</t>
  </si>
  <si>
    <t xml:space="preserve">Premier US art fair; NetJets is its long-running official aviation partner</t>
  </si>
  <si>
    <t xml:space="preserve">Cultural property monetizing luxury sponsors</t>
  </si>
  <si>
    <t xml:space="preserve">Basel-week duty-free concierge at Miami FBOs, co-marketed with the aviation partner's collector lounge</t>
  </si>
  <si>
    <t xml:space="preserve">artbasel.com</t>
  </si>
  <si>
    <t xml:space="preserve">Pebble Beach Concours d'Elegance</t>
  </si>
  <si>
    <t xml:space="preserve">Top collector-car week with published sponsorship packages</t>
  </si>
  <si>
    <t xml:space="preserve">Event property selling sponsor inventory</t>
  </si>
  <si>
    <t xml:space="preserve">Privato lounge sponsorship during Car Week departures at Monterey</t>
  </si>
  <si>
    <t xml:space="preserve">pebblebeachconcours.net</t>
  </si>
  <si>
    <t xml:space="preserve">Globe-Trotter</t>
  </si>
  <si>
    <t xml:space="preserve">Non-competing luxury brands</t>
  </si>
  <si>
    <t xml:space="preserve">Luxury British luggage; already ran an exclusive Flexjet collaboration</t>
  </si>
  <si>
    <t xml:space="preserve">Luggage maker wanting distribution to jet flyers</t>
  </si>
  <si>
    <t xml:space="preserve">Capsule collection sold via the Privato app with planeside delivery</t>
  </si>
  <si>
    <t xml:space="preserve">globe-trotter.com</t>
  </si>
  <si>
    <t xml:space="preserve">The Macallan (Edrington)</t>
  </si>
  <si>
    <t xml:space="preserve">Ultra-premium Scotch already running private-jet whisky experiences</t>
  </si>
  <si>
    <t xml:space="preserve">Supplier, not retailer - wants exactly this customer</t>
  </si>
  <si>
    <t xml:space="preserve">Travel-retail editions exclusive to Privato, with onboard tasting events</t>
  </si>
  <si>
    <t xml:space="preserve">themacallan.com</t>
  </si>
  <si>
    <t xml:space="preserve">Davidoff of Geneva</t>
  </si>
  <si>
    <t xml:space="preserve">Premium cigar house expanding into travel-retail boutiques and lounges</t>
  </si>
  <si>
    <t xml:space="preserve">Brand seeking travel-retail doors - Privato is its US private-aviation door (check channel fit with existing tobacco suppliers first)</t>
  </si>
  <si>
    <t xml:space="preserve">Humidor program plus cigar-lounge corner at Privato FBO locations</t>
  </si>
  <si>
    <t xml:space="preserve">davidoff.com</t>
  </si>
  <si>
    <t xml:space="preserve">Elie Bleu</t>
  </si>
  <si>
    <t xml:space="preserve">Parisian maker of luxury humidors and cigar accessories</t>
  </si>
  <si>
    <t xml:space="preserve">Accessory maker with no US aviation channel today</t>
  </si>
  <si>
    <t xml:space="preserve">Top-shelf gifting SKU bundled with cigar orders delivered to the aircraft</t>
  </si>
  <si>
    <t xml:space="preserve">eliebleu.com</t>
  </si>
  <si>
    <t xml:space="preserve">FASTEST WINS - partners with a formal intake program Privato can simply apply to: Flexjet's Partnership Guide, Jet Linx Elevated Lifestyle, Sentient's annual Benefits Guide, NetJets' partner exclusives, Pinehurst's Brand Partners program, and USGA hospitality.</t>
  </si>
  <si>
    <t xml:space="preserve">SLEEPER CHANNEL - the caterers: their trucks are already cleared to the ramp on daily runs, so Privato fulfillment can ride existing logistics before staffing a market.</t>
  </si>
  <si>
    <t xml:space="preserve">GEOGRAPHY - Sheltair (Florida network), flyExclusive (Kinston NC), Pinehurst Resort, and USGA all sit on top of Privato's proven footprint; proof point: sales rose 208% during the 2025 Pinehurst festival weekend.</t>
  </si>
  <si>
    <t xml:space="preserve">JSX - THE DATA, FOR AND AGAINST: FOR - a private-terminal carrier whose passengers wait in exactly the lounge Privato serves; 10 of 15 checked Privato markets overlap; profitable and growing (fleet up about 20% in 2026); no existing retail or gifting partner, so the slot is open; and its Cabo San Lucas flights (daily since Nov 2025) are its one true duty-free lane. AGAINST - the network is roughly 95% domestic, so most volume supports duty-paid retail only; typical fares of about $149-$269 draw a value-conscious affluent crowd rather than jet owners; a pending federal review of the public-charter model and routine route churn add planning risk; and the 20-minute pre-departure window leaves no browse time, so app pre-order is the only mechanic that works. NET: a distribution partner for gifting and convenience items, not a flagship - pilot one overlapping market and measure.</t>
  </si>
  <si>
    <t xml:space="preserve">NEEDS ADDITIONAL CONFIRMATION - a caterer referred to as 'Paula's' could not be verified (confirm the exact name before outreach; verified alternates: Inflight Chef Delight, FlyFare); Rimowa / Tumi have no found private-aviation activations (Globe-Trotter is the proven luggage partner); Davidoff needs a channel-fit check against existing tobacco suppliers.</t>
  </si>
  <si>
    <t xml:space="preserve">All candidates verified against live company pages 2026-08-27; full source links in the research record.</t>
  </si>
  <si>
    <t xml:space="preserve">Event</t>
  </si>
  <si>
    <t xml:space="preserve">When (next editions)</t>
  </si>
  <si>
    <t xml:space="preserve">Location + surge airports / FBOs</t>
  </si>
  <si>
    <t xml:space="preserve">Jet-traffic evidence</t>
  </si>
  <si>
    <t xml:space="preserve">Audience</t>
  </si>
  <si>
    <t xml:space="preserve">Privato angle</t>
  </si>
  <si>
    <t xml:space="preserve">Gifting / pop-up precedent</t>
  </si>
  <si>
    <t xml:space="preserve">Kentucky Derby</t>
  </si>
  <si>
    <t xml:space="preserve">First Sat of May; next Apr 30-May 1, 2027</t>
  </si>
  <si>
    <t xml:space="preserve">Louisville - KSDF (Atlantic), Bowman KLOU, Clark Regional KJVY (temp Derby-week tower), Blue Grass KLEX</t>
  </si>
  <si>
    <t xml:space="preserve">1,400+ business-aviation flights across KSDF + 3 gateways over Derby week; Atlantic reported a record 812 landings at KSDF alone (2022 record year)</t>
  </si>
  <si>
    <t xml:space="preserve">Old-money bourbon and racing society plus corporate hospitality - the densest single-day wealthy crowd in the South</t>
  </si>
  <si>
    <t xml:space="preserve">New market, strong feeder traffic from served Teterboro, PBI, Chicago and Indianapolis; FBO pop-up plus delivery-to-aircraft on the Sunday exodus; bourbon allocation access is the natural hook</t>
  </si>
  <si>
    <t xml:space="preserve">Sentient Jet is the Derby's official private-aviation partner and runs celebrity jet activations - brands already buy Derby aviation moments</t>
  </si>
  <si>
    <t xml:space="preserve">TOP - NEW MARKET</t>
  </si>
  <si>
    <t xml:space="preserve">bjtonline.com; kentuckyderby.com; wave3.com</t>
  </si>
  <si>
    <t xml:space="preserve">The Masters</t>
  </si>
  <si>
    <t xml:space="preserve">First full week of Apr; 2027 approx Apr 8-11</t>
  </si>
  <si>
    <t xml:space="preserve">Augusta GA - Augusta Regional KAGS, Daniel Field KDNL, Aiken KAIK, Thomson KHQU</t>
  </si>
  <si>
    <t xml:space="preserve">2,000+ private jets expected at KAGS in 2026 (up from about 1,500 in 2025); NetJets alone grew 430 to about 775 movements in three years; a runway is converted to jet parking</t>
  </si>
  <si>
    <t xml:space="preserve">The single biggest business-aviation event in US golf; C-suite and member-guest wealth</t>
  </si>
  <si>
    <t xml:space="preserve">New market but adjacent to served Atlanta Fulton County and Charlotte feeders; KAGS ramp pop-up and delivery during the Sunday-Monday exodus</t>
  </si>
  <si>
    <t xml:space="preserve">Charter firms run hospitality and gifting on the ramp; press calls it the biggest event of the year for private-jet companies</t>
  </si>
  <si>
    <t xml:space="preserve">golfmonthly.com; cnbc.com; flightaware.com</t>
  </si>
  <si>
    <t xml:space="preserve">Super Bowl (FBO surge)</t>
  </si>
  <si>
    <t xml:space="preserve">Feb annually; LXI Feb 2027 SoFi (LA); LXII Feb 2028 Atlanta</t>
  </si>
  <si>
    <t xml:space="preserve">2027: Van Nuys KVNY, Burbank KBUR, Hawthorne KHHR, Long Beach; 2028: Atlanta Fulton County KFTY, PDK</t>
  </si>
  <si>
    <t xml:space="preserve">900+ day-after departures (Phoenix 2023); about 800 business jets reported at SB LX; NetJets flew 211 flights for Vegas 2024</t>
  </si>
  <si>
    <t xml:space="preserve">CEO, celebrity and sponsor-suite crowd; the densest 24-hour business-jet exodus in US sport</t>
  </si>
  <si>
    <t xml:space="preserve">LXI lands on served Van Nuys and Burbank, LXII on served Atlanta Fulton County - in-network activations two years running</t>
  </si>
  <si>
    <t xml:space="preserve">Flexjet built a pop-up private terminal at Oakland for SB LX - the FBO pop-up model is proven at this event</t>
  </si>
  <si>
    <t xml:space="preserve">TOP - IN NETWORK</t>
  </si>
  <si>
    <t xml:space="preserve">privatejetcardcomparisons.com; operations.nfl.com</t>
  </si>
  <si>
    <t xml:space="preserve">F1 Las Vegas GP</t>
  </si>
  <si>
    <t xml:space="preserve">Late Nov; 2026 approx Nov 19-21</t>
  </si>
  <si>
    <t xml:space="preserve">Las Vegas Strip - Harry Reid KLAS, Henderson KHND, North Las Vegas KVGT plus overflow fields</t>
  </si>
  <si>
    <t xml:space="preserve">272 pre-race reservations at Henderson plus 115 at North Las Vegas before counting Harry Reid; airports added jet parking and new fee structures for the race</t>
  </si>
  <si>
    <t xml:space="preserve">Highest-spend F1 race on the calendar; casino whales and global wealth</t>
  </si>
  <si>
    <t xml:space="preserve">Served market - activate across three airports at once; strong international departures make a true duty-free play</t>
  </si>
  <si>
    <t xml:space="preserve">LVMH runs the F1 Paddock Club; Vegas GP hospitality suites gift heavily</t>
  </si>
  <si>
    <t xml:space="preserve">reviewjournal.com; 8newsnow.com</t>
  </si>
  <si>
    <t xml:space="preserve">First week of Dec; approx Dec 3-6, 2026</t>
  </si>
  <si>
    <t xml:space="preserve">Miami - Opa-locka KOPF (Atlantic), Miami Executive KTMB, FXE, FLL</t>
  </si>
  <si>
    <t xml:space="preserve">About 900 aircraft expected into South Florida for the fair (2017 reporting, grown since)</t>
  </si>
  <si>
    <t xml:space="preserve">Global art collectors plus finance wealth; heavy international traffic</t>
  </si>
  <si>
    <t xml:space="preserve">Served Opa-locka, Fort Lauderdale and Boca - true duty-free play with many international departures to Latin America and Europe</t>
  </si>
  <si>
    <t xml:space="preserve">Fair week runs on brand activations and collector gifting suites citywide; Atlantic OPF markets Art Basel FBO packages</t>
  </si>
  <si>
    <t xml:space="preserve">atlanticaviation.com; wanderwithwonder.com</t>
  </si>
  <si>
    <t xml:space="preserve">Fort Lauderdale Intl Boat Show</t>
  </si>
  <si>
    <t xml:space="preserve">Oct 28 - Nov 1, 2026</t>
  </si>
  <si>
    <t xml:space="preserve">Fort Lauderdale - FXE, FLL, Boca KBCT, Opa-locka KOPF</t>
  </si>
  <si>
    <t xml:space="preserve">100K+ attendees and 1,300+ vessels - the world's largest in-water boat show; jet count not published</t>
  </si>
  <si>
    <t xml:space="preserve">Yacht buyers - exactly the duty-free demographic, heavily international</t>
  </si>
  <si>
    <t xml:space="preserve">Served Fort Lauderdale, Boca and Opa-locka; Superyacht Village pop-up plus a provisioning crossover to yachts and jets</t>
  </si>
  <si>
    <t xml:space="preserve">FLIBS Superyacht Village and Windward VIP Club are built-in luxury retail and hospitality zones</t>
  </si>
  <si>
    <t xml:space="preserve">flibs.com</t>
  </si>
  <si>
    <t xml:space="preserve">F1 Miami GP</t>
  </si>
  <si>
    <t xml:space="preserve">Early May; approx May 2027</t>
  </si>
  <si>
    <t xml:space="preserve">Miami Gardens - Opa-locka KOPF, FXE, FLL, KTMB</t>
  </si>
  <si>
    <t xml:space="preserve">Dedicated F1-Miami FBO guides and operator F1 programs document the surge; no verified count</t>
  </si>
  <si>
    <t xml:space="preserve">F1 paddock wealth - international owners, Latin American wealth, celebrity rows</t>
  </si>
  <si>
    <t xml:space="preserve">Served Opa-locka and Fort Lauderdale; duty-free for international post-race departures plus Paddock Club gifting tie-in</t>
  </si>
  <si>
    <t xml:space="preserve">The Miami GP Luxury Gift Paddock suite made headlines in year one; LVMH runs the Paddock Club</t>
  </si>
  <si>
    <t xml:space="preserve">f1miamigp.com; hauteliving.com</t>
  </si>
  <si>
    <t xml:space="preserve">Winter Equestrian Festival</t>
  </si>
  <si>
    <t xml:space="preserve">12+ weeks, early Jan - late Mar; WEF 2027 Jan-Mar</t>
  </si>
  <si>
    <t xml:space="preserve">Wellington FL - Palm Beach KPBI, Lantana KLNA, Boca KBCT</t>
  </si>
  <si>
    <t xml:space="preserve">NetJets maintains a dedicated WEF service page - a season-long demand signal rather than one weekend</t>
  </si>
  <si>
    <t xml:space="preserve">Billionaire horse families in multi-month residency plus Palm Beach winter society</t>
  </si>
  <si>
    <t xml:space="preserve">Bullseye: PBI and Boca already served; a season-long showgrounds pop-up and recurring delivery, not a one-off</t>
  </si>
  <si>
    <t xml:space="preserve">NetJets holds an official WEF partnership; Wellington International runs sponsor villages and luxury vendor rows</t>
  </si>
  <si>
    <t xml:space="preserve">wellingtoninternational.com; netjets.com</t>
  </si>
  <si>
    <t xml:space="preserve">Indianapolis 500</t>
  </si>
  <si>
    <t xml:space="preserve">Memorial Day Sun; 2027 approx May 30</t>
  </si>
  <si>
    <t xml:space="preserve">Indianapolis - KIND, Metropolitan KUMP, Eagle Creek KEYE, Hendricks County</t>
  </si>
  <si>
    <t xml:space="preserve">FAA publishes dedicated Indy 500 special air-traffic procedures every year - a documented surge</t>
  </si>
  <si>
    <t xml:space="preserve">350K attendance; suites draw Midwest industrial and racing-team wealth</t>
  </si>
  <si>
    <t xml:space="preserve">Served Indianapolis - a home-market surge weekend; ramp pop-up plus delivery</t>
  </si>
  <si>
    <t xml:space="preserve">Operators sell Indy 500 jet packages; IMS suite hospitality is established</t>
  </si>
  <si>
    <t xml:space="preserve">faa.gov; magellanjets.com</t>
  </si>
  <si>
    <t xml:space="preserve">NBAA-BACE</t>
  </si>
  <si>
    <t xml:space="preserve">Oct 20-22, 2026, Las Vegas</t>
  </si>
  <si>
    <t xml:space="preserve">Las Vegas - Henderson KHND (aircraft static display), Harry Reid KLAS</t>
  </si>
  <si>
    <t xml:space="preserve">The business-aviation industry's own convention: exhibit hall plus static display at KHND, roughly 20K attendees</t>
  </si>
  <si>
    <t xml:space="preserve">Not consumers - the FBO, operator and OEM decision-makers Privato needs as partners</t>
  </si>
  <si>
    <t xml:space="preserve">Served Las Vegas; a B2B booth or ramp pop-up sells the Privato FBO-retail model to every FBO chain at once</t>
  </si>
  <si>
    <t xml:space="preserve">Exhibitors gift and activate on the static-display ramp - the event itself is the precedent</t>
  </si>
  <si>
    <t xml:space="preserve">TOP - B2B</t>
  </si>
  <si>
    <t xml:space="preserve">nbaa.org</t>
  </si>
  <si>
    <t xml:space="preserve">Oscars gifting week</t>
  </si>
  <si>
    <t xml:space="preserve">Early Mar; 99th Oscars Mar 14, 2027</t>
  </si>
  <si>
    <t xml:space="preserve">Los Angeles - Van Nuys KVNY (busiest US business airport), Burbank KBUR, LAX FBOs</t>
  </si>
  <si>
    <t xml:space="preserve">Van Nuys runs at capacity year-round; awards week concentrates talent and studio traffic</t>
  </si>
  <si>
    <t xml:space="preserve">A-list talent, studio executives and luxury-brand marketers in one week</t>
  </si>
  <si>
    <t xml:space="preserve">Served Van Nuys and Burbank; gifting-suite partnerships plus jet-side gifting during awards-week departures</t>
  </si>
  <si>
    <t xml:space="preserve">The Everyone Wins nominee bag was valued around $350K in 2026 - the most famous gifting program there is</t>
  </si>
  <si>
    <t xml:space="preserve">HIGH - IN NETWORK</t>
  </si>
  <si>
    <t xml:space="preserve">hollywoodreporter.com; press.oscars.org</t>
  </si>
  <si>
    <t xml:space="preserve">F1 US GP (Austin / COTA)</t>
  </si>
  <si>
    <t xml:space="preserve">Oct; 2026 approx Oct 23-25</t>
  </si>
  <si>
    <t xml:space="preserve">Austin - Austin-Bergstrom KAUS FBOs, Austin Executive KEDC, San Marcos KHYI</t>
  </si>
  <si>
    <t xml:space="preserve">Charter industry runs dedicated US GP programs; no verified count</t>
  </si>
  <si>
    <t xml:space="preserve">Texas energy and tech wealth plus the international F1 crowd</t>
  </si>
  <si>
    <t xml:space="preserve">Served Austin, with Houston and Fort Worth as feeders; COTA weekend pop-up plus delivery-to-aircraft</t>
  </si>
  <si>
    <t xml:space="preserve">F1 Paddock Club gifting precedent applies; operators sell US GP charter packages</t>
  </si>
  <si>
    <t xml:space="preserve">formula1.com; flyingmag.com</t>
  </si>
  <si>
    <t xml:space="preserve">Miami Intl Boat Show</t>
  </si>
  <si>
    <t xml:space="preserve">Feb 10-14, 2027</t>
  </si>
  <si>
    <t xml:space="preserve">Miami and Miami Beach - Opa-locka KOPF, KTMB, FLL</t>
  </si>
  <si>
    <t xml:space="preserve">Sister event to FLIBS with the same fly-in base; no published jet count</t>
  </si>
  <si>
    <t xml:space="preserve">The same yacht-buyer crowd on Presidents-Day week</t>
  </si>
  <si>
    <t xml:space="preserve">Served Opa-locka and Fort Lauderdale; a second at-bat with the identical playbook 3.5 months after FLIBS</t>
  </si>
  <si>
    <t xml:space="preserve">The show runs VIP experience programs and marine-industry sponsor activations</t>
  </si>
  <si>
    <t xml:space="preserve">miamiboatshow.com</t>
  </si>
  <si>
    <t xml:space="preserve">US Open (golf)</t>
  </si>
  <si>
    <t xml:space="preserve">June; 2027 Pebble Beach approx Jun 17-20</t>
  </si>
  <si>
    <t xml:space="preserve">Pebble Beach - Monterey KMRY, San Jose KSJC, Salinas KSNS</t>
  </si>
  <si>
    <t xml:space="preserve">No event count published; Monterey's Car Week surges document the field's capacity for luxury-event spikes</t>
  </si>
  <si>
    <t xml:space="preserve">Corporate golf and tech wealth - Pebble Beach is Silicon Valley's home major</t>
  </si>
  <si>
    <t xml:space="preserve">Served San Carlos anchors the Bay Area; KMRY pop-up plus tournament-week delivery</t>
  </si>
  <si>
    <t xml:space="preserve">Privato's own 2024 Pinehurst US Open pop-up produced a 208% festival-weekend lift and a permanent store - the in-house template</t>
  </si>
  <si>
    <t xml:space="preserve">usopen.com; golfchannel.com</t>
  </si>
  <si>
    <t xml:space="preserve">Hampton Classic</t>
  </si>
  <si>
    <t xml:space="preserve">Last week of Aug; 2026 Aug 23-30</t>
  </si>
  <si>
    <t xml:space="preserve">Bridgehampton NY - East Hampton KHTO, Westhampton Gabreski KFOK, Montauk KMTP plus helicopter shuttles</t>
  </si>
  <si>
    <t xml:space="preserve">No verified event count; East Hampton is a heavy summer jet and helicopter field</t>
  </si>
  <si>
    <t xml:space="preserve">Equestrian and Hamptons summer society - the same clientele as Privato's core New York accounts</t>
  </si>
  <si>
    <t xml:space="preserve">KHTO is new ground but the customers are served Teterboro, White Plains and Morristown accounts summering east; grounds pop-up plus KFOK delivery</t>
  </si>
  <si>
    <t xml:space="preserve">The Classic sells VIP sponsor tents and a Boutique Garden retail row - showgrounds retail is established</t>
  </si>
  <si>
    <t xml:space="preserve">HIGH - CLIENT BASE</t>
  </si>
  <si>
    <t xml:space="preserve">hamptonclassic.com</t>
  </si>
  <si>
    <t xml:space="preserve">Breeders' Cup</t>
  </si>
  <si>
    <t xml:space="preserve">Late Oct - early Nov; 2026 Keeneland; 2027 Belmont Park NY</t>
  </si>
  <si>
    <t xml:space="preserve">2026: Blue Grass KLEX beside Keeneland; 2027: Republic KFRG, Teterboro KTEB, White Plains KHPN</t>
  </si>
  <si>
    <t xml:space="preserve">No public count; Derby-week data shows KLEX absorbing Louisville overflow; 2027 Belmont rides the same New York base that took 200+ jets for the Ryder Cup</t>
  </si>
  <si>
    <t xml:space="preserve">Thoroughbred owners - overlapping the Derby and WEF client base</t>
  </si>
  <si>
    <t xml:space="preserve">2026 is Derby-adjacent; the 2027 Belmont edition sits on the served Teterboro and White Plains network</t>
  </si>
  <si>
    <t xml:space="preserve">Breeders' Cup Experiences sells official VIP hospitality; sponsor gifting is standard</t>
  </si>
  <si>
    <t xml:space="preserve">breederscup.com; nyra.com</t>
  </si>
  <si>
    <t xml:space="preserve">Pebble Beach Concours / Monterey Car Week</t>
  </si>
  <si>
    <t xml:space="preserve">Mid-Aug; next approx Aug 2027</t>
  </si>
  <si>
    <t xml:space="preserve">Monterey KMRY (Monterey Jet Center, Del Monte Aviation), San Jose KSJC</t>
  </si>
  <si>
    <t xml:space="preserve">No verified count; Monterey FBOs book out months ahead per charter advisories</t>
  </si>
  <si>
    <t xml:space="preserve">Car collectors bidding eight figures; tech and old money combined</t>
  </si>
  <si>
    <t xml:space="preserve">San Carlos (served) stages the Bay Area; jet-center pop-up plus duty-free for international collector departures</t>
  </si>
  <si>
    <t xml:space="preserve">Motorlux is a luxury gala held inside the Monterey Jet Center hangar - the FBO-as-venue precedent</t>
  </si>
  <si>
    <t xml:space="preserve">carevents.com; thegentlemanracer.com</t>
  </si>
  <si>
    <t xml:space="preserve">Aspen winter season</t>
  </si>
  <si>
    <t xml:space="preserve">Mid-Dec - early Jan peak; X Games late Jan; Food &amp; Wine mid-Jun</t>
  </si>
  <si>
    <t xml:space="preserve">Aspen KASE (slot-constrained), Rifle KRIL and Eagle KEGE overflow</t>
  </si>
  <si>
    <t xml:space="preserve">Private aviation is roughly three quarters of all Aspen flights in a typical month; the holiday period is the airport's documented crunch</t>
  </si>
  <si>
    <t xml:space="preserve">The densest per-capita billionaire resort crowd in the US, for weeks at a time</t>
  </si>
  <si>
    <t xml:space="preserve">KASE is new; served Denver Metro is the feeder; a season-long micro-store with slot-timed delivery beats a one-weekend pop-up</t>
  </si>
  <si>
    <t xml:space="preserve">X Games and Food &amp; Wine Classic run sponsor villages and tasting-suite gifting each year</t>
  </si>
  <si>
    <t xml:space="preserve">aspentimes.com; aspenchamber.org</t>
  </si>
  <si>
    <t xml:space="preserve">Barrett-Jackson Scottsdale</t>
  </si>
  <si>
    <t xml:space="preserve">Late Jan 2027, WestWorld Scottsdale</t>
  </si>
  <si>
    <t xml:space="preserve">Scottsdale KSDL (FBOs adjacent to WestWorld), Deer Valley KDVT, Phoenix-Mesa KIWA</t>
  </si>
  <si>
    <t xml:space="preserve">No published event count; KSDL is a top-tier business field and auction week is its peak</t>
  </si>
  <si>
    <t xml:space="preserve">Collector-car buyers with seven-figure hammer prices; snowbird wealth season</t>
  </si>
  <si>
    <t xml:space="preserve">Served Phoenix-Mesa is in-market; KSDL pop-up during auction week overlaps the Phoenix Open window</t>
  </si>
  <si>
    <t xml:space="preserve">Barrett-Jackson sells official VIP experience packages; jet charters market auction fly-ins</t>
  </si>
  <si>
    <t xml:space="preserve">barrett-jackson.com</t>
  </si>
  <si>
    <t xml:space="preserve">Sun Valley - Allen &amp; Co week</t>
  </si>
  <si>
    <t xml:space="preserve">Second week of Jul annually</t>
  </si>
  <si>
    <t xml:space="preserve">Hailey KSUN; overflow Twin Falls KTWF and Boise KBOI</t>
  </si>
  <si>
    <t xml:space="preserve">160-190 jets during conference week - the busiest week of the year at KSUN, with FAA delay advisories on arrival day</t>
  </si>
  <si>
    <t xml:space="preserve">Media and tech moguls - arguably the highest net worth per passenger of any US event</t>
  </si>
  <si>
    <t xml:space="preserve">KSUN is new; served Salt Lake and Bozeman stage naturally; the play is discreet jet-side provisioning, not a public pop-up</t>
  </si>
  <si>
    <t xml:space="preserve">The conference is famously private - gifting precedent is thin; treat as concierge provisioning</t>
  </si>
  <si>
    <t xml:space="preserve">aol.com (Fortune)</t>
  </si>
  <si>
    <t xml:space="preserve">THE PLAYERS Championship</t>
  </si>
  <si>
    <t xml:space="preserve">Mid-Mar; 2027 approx Mar 9-14, TPC Sawgrass</t>
  </si>
  <si>
    <t xml:space="preserve">Jacksonville - Craig KCRG, KJAX FBOs, St. Augustine KSGJ</t>
  </si>
  <si>
    <t xml:space="preserve">No published jet count</t>
  </si>
  <si>
    <t xml:space="preserve">PGA Tour headquarters event; Florida golf money in peak season</t>
  </si>
  <si>
    <t xml:space="preserve">Jacksonville is new but inside Privato's Florida corridor with Orlando and Daytona feeders; tournament-week FBO pop-up</t>
  </si>
  <si>
    <t xml:space="preserve">PGA Tour hospitality villages; charter packages marketed annually</t>
  </si>
  <si>
    <t xml:space="preserve">theplayers.com</t>
  </si>
  <si>
    <t xml:space="preserve">PGA Championship</t>
  </si>
  <si>
    <t xml:space="preserve">May; 2027 at PGA Frisco TX</t>
  </si>
  <si>
    <t xml:space="preserve">Dallas metro - Addison KADS, McKinney KTKI, Dallas Love KDAL</t>
  </si>
  <si>
    <t xml:space="preserve">No count yet; first major at the PGA of America's new home campus on a deep Dallas business-aviation base</t>
  </si>
  <si>
    <t xml:space="preserve">Corporate Texas golf wealth; a home-turf showcase for the PGA of America</t>
  </si>
  <si>
    <t xml:space="preserve">Served Fort Worth plus Houston and Austin in-state; Addison and McKinney pop-up in May 2027</t>
  </si>
  <si>
    <t xml:space="preserve">Championship hospitality suites; the Frisco campus was built for corporate entertaining</t>
  </si>
  <si>
    <t xml:space="preserve">pgafrisco.com</t>
  </si>
  <si>
    <t xml:space="preserve">Daytona 500</t>
  </si>
  <si>
    <t xml:space="preserve">Mid-Feb; 2027 approx Feb 14</t>
  </si>
  <si>
    <t xml:space="preserve">Daytona Beach KDAB beside the speedway, Ormond Beach KOMN, New Smyrna KEVB</t>
  </si>
  <si>
    <t xml:space="preserve">No verified count; KDAB borders the track and charter firms sell race-day ramp packages</t>
  </si>
  <si>
    <t xml:space="preserve">NASCAR owner and sponsor wealth - more corporate than the F1 crowd</t>
  </si>
  <si>
    <t xml:space="preserve">Served Orlando is about 60 miles for staging and delivery; KDAB race-week pop-up; a lighter fit than F1</t>
  </si>
  <si>
    <t xml:space="preserve">Operators market Daytona 500 charter and hospitality packages</t>
  </si>
  <si>
    <t xml:space="preserve">nascar.com; stratosjets.com</t>
  </si>
  <si>
    <t xml:space="preserve">Jackson Hole winter season</t>
  </si>
  <si>
    <t xml:space="preserve">Dec-Mar; peak Christmas and New Year</t>
  </si>
  <si>
    <t xml:space="preserve">Jackson Hole KJAC, Idaho Falls KIDA overflow</t>
  </si>
  <si>
    <t xml:space="preserve">Record private-jet winters reported repeatedly; the airport documents record seasonal traffic</t>
  </si>
  <si>
    <t xml:space="preserve">Teton County is the highest per-capita-income county in the US; ski and ranch wealth</t>
  </si>
  <si>
    <t xml:space="preserve">KJAC is new; served Bozeman and Salt Lake are the adjacent nodes - a natural mountain-corridor extension</t>
  </si>
  <si>
    <t xml:space="preserve">Four Seasons and Amangani run seasonal luxury activations; formal gifting precedent is thin</t>
  </si>
  <si>
    <t xml:space="preserve">corporatejetinvestor.com</t>
  </si>
  <si>
    <t xml:space="preserve">Ryder Cup (US editions)</t>
  </si>
  <si>
    <t xml:space="preserve">Next US edition Sep 2029, Hazeltine National MN</t>
  </si>
  <si>
    <t xml:space="preserve">Minneapolis - Flying Cloud KFCM, Anoka KANE, St. Paul KSTP</t>
  </si>
  <si>
    <t xml:space="preserve">Bethpage 2025 benchmark: 200+ jets at Republic KFRG by Saturday; WingX counted 2,220+ private-jet arrivals into the New York area over the event weekend (3,000 had been projected)</t>
  </si>
  <si>
    <t xml:space="preserve">Corporate golf at national-fervor scale, domestic every four years</t>
  </si>
  <si>
    <t xml:space="preserve">Minneapolis is a new market with a long planning lead; 2025 proved FBOs become event venues for the week</t>
  </si>
  <si>
    <t xml:space="preserve">Republic Jet Center was featured on the official Ryder Cup site; Airshare ran an official 2025 activation</t>
  </si>
  <si>
    <t xml:space="preserve">MEDIUM - 2029</t>
  </si>
  <si>
    <t xml:space="preserve">rydercup.com; prnewswire.com</t>
  </si>
  <si>
    <t xml:space="preserve">HOW TO USE THIS TAB: every row is a candidate POP-UP LOCATION - a place and week where Privato's customers already fly private in volume. Work the TOP tier first: in-network events cost the least to activate because the airports are already served.</t>
  </si>
  <si>
    <t xml:space="preserve">THE PATTERN THAT PROVES IT: the 2024 Pinehurst US Open pop-up lifted festival-weekend sales 208% and left behind a permanent store. Event pop-up, then permanent presence, is the expansion motion this tab feeds.</t>
  </si>
  <si>
    <t xml:space="preserve">SEASON-LONG BEATS ONE WEEKEND where the calendar allows: Wellington (12+ weeks), Aspen (Dec-Mar), Jackson Hole (Dec-Mar) support a micro-store for a season at a fraction of a sponsorship's cost.</t>
  </si>
  <si>
    <t xml:space="preserve">Met Gala week was reviewed and left off: a Manhattan event with no distinct airport surge beyond Teterboro's baseline - already Privato's home market.</t>
  </si>
  <si>
    <t xml:space="preserve">Researched 2026-08-27; dates beyond officially posted editions follow each event's fixed annual pattern and need confirmation when tickets post.</t>
  </si>
  <si>
    <t xml:space="preserve">Item</t>
  </si>
  <si>
    <t xml:space="preserve">Verdict</t>
  </si>
  <si>
    <t xml:space="preserve">Detail</t>
  </si>
  <si>
    <t xml:space="preserve">iOS</t>
  </si>
  <si>
    <t xml:space="preserve">FORMERLY LIVE - CURRENTLY OFFLINE</t>
  </si>
  <si>
    <t xml:space="preserve">'BullDog Duty Free' App ID 1350696655; released 2022-11-05; never updated after launch; no longer available for download in any App Store region checked (2026-08-27)</t>
  </si>
  <si>
    <t xml:space="preserve">https://appadvice.com/app/bulldog-duty-free/1350696655</t>
  </si>
  <si>
    <t xml:space="preserve">iOS - their site link</t>
  </si>
  <si>
    <t xml:space="preserve">NEEDS AN UPDATE</t>
  </si>
  <si>
    <t xml:space="preserve">privatodutyfree.com 'Download APP Here' still links to the dead listing apps.apple.com/us/app/bulldog-duty-free/id1350696655</t>
  </si>
  <si>
    <t xml:space="preserve">Android</t>
  </si>
  <si>
    <t xml:space="preserve">NEVER FOUND PUBLISHED</t>
  </si>
  <si>
    <t xml:space="preserve">No Google Play listing under Privato, Bulldog, or any variant; the Google Play button on their site is not yet linked to a listing</t>
  </si>
  <si>
    <t xml:space="preserve">Site claim (verbatim)</t>
  </si>
  <si>
    <t xml:space="preserve">AHEAD OF THE CURRENT APP</t>
  </si>
  <si>
    <t xml:space="preserve">'Verifies flight and passenger information guarantying passenger eligibility before they are able shop.' [sic] - written for an app that is currently offline</t>
  </si>
  <si>
    <t xml:space="preserve">Press claim (Jul 2024)</t>
  </si>
  <si>
    <t xml:space="preserve">POSTDATES DEAD APP</t>
  </si>
  <si>
    <t xml:space="preserve">Arilli in TMI: 'you can order from the app... it needs a two hour window'; '2-48 hour window shows local warehouse stock' - stated 20 months after the app's last store update</t>
  </si>
  <si>
    <t xml:space="preserve">App branding</t>
  </si>
  <si>
    <t xml:space="preserve">NAMING SPLIT</t>
  </si>
  <si>
    <t xml:space="preserve">The app was named 'BullDog Duty Free', not Privato - the same corporate-vs-retail naming split seen in the map listings - easy to unify under Privato at relaunch</t>
  </si>
  <si>
    <t xml:space="preserve">Removal date</t>
  </si>
  <si>
    <t xml:space="preserve">UNKNOWN</t>
  </si>
  <si>
    <t xml:space="preserve">No archived copy of the listing exists, so the removal date is unknown. How orders actually flow today (phone, email, FBO concierge?) is a discovery question for the client</t>
  </si>
  <si>
    <t xml:space="preserve">Opportunity</t>
  </si>
  <si>
    <t xml:space="preserve">What we found</t>
  </si>
  <si>
    <t xml:space="preserve">Why it matters</t>
  </si>
  <si>
    <t xml:space="preserve">Claim Google Business Profiles everywhere</t>
  </si>
  <si>
    <t xml:space="preserve">No Google listings exist yet under either name - so every Locations row is a listing waiting to be claimed.</t>
  </si>
  <si>
    <t xml:space="preserve">Retail brand visibility at near-zero cost; foundation for reviews/repeat customers</t>
  </si>
  <si>
    <t xml:space="preserve">Fix the brand split: Bulldog (corporate) vs Privato (retail)</t>
  </si>
  <si>
    <t xml:space="preserve">Today's live listings (Apple Maps, Rado locator) and the earlier app carry the corporate 'Bulldog' name; unifying under Privato puts the retail brand in front of the customer everywhere.</t>
  </si>
  <si>
    <t xml:space="preserve">Core of the wholesale-&gt;retail repositioning</t>
  </si>
  <si>
    <t xml:space="preserve">App: relaunch or pause the references</t>
  </si>
  <si>
    <t xml:space="preserve">The App Store link points to a listing that is no longer live and the Play button is not yet connected; press describes an app passengers currently cannot download. Relaunch it Privato-branded, or pause the references until it returns.</t>
  </si>
  <si>
    <t xml:space="preserve">Credibility with UHNW clientele; the pre-order flow IS the retail product</t>
  </si>
  <si>
    <t xml:space="preserve">FBO co-marketing program</t>
  </si>
  <si>
    <t xml:space="preserve">Privato is already at these FBOs - the amenity pages just don't say so yet, so a passenger who looks won't find the service waiting for them. Free page mentions close that gap; at Banyan, where another retailer currently appears in searches, a mention reconnects customers with the Privato service already on the field.</t>
  </si>
  <si>
    <t xml:space="preserve">Turns 100+ FBO agreements into visible retail presence</t>
  </si>
  <si>
    <t xml:space="preserve">Consolidate storefronts</t>
  </si>
  <si>
    <t xml:space="preserve">Today there are three separate storefronts: the main site, a stand-alone liquor store showing sold-out featured items, and a corporate site that needs attention. One platform, one catalog, one brand.</t>
  </si>
  <si>
    <t xml:space="preserve">Prerequisite for any retail-brand push</t>
  </si>
  <si>
    <t xml:space="preserve">Website polish</t>
  </si>
  <si>
    <t xml:space="preserve">A handful of quick touch-ups: template placeholder posts from the original build are still live, a few page addresses are worth tidying, and the locations page has airport-code and spelling corrections ready to apply (detailed on the Locations sheet).</t>
  </si>
  <si>
    <t xml:space="preserve">Quick wins that make every later campaign land better</t>
  </si>
  <si>
    <t xml:space="preserve">Social presence - an open field</t>
  </si>
  <si>
    <t xml:space="preserve">No company channels exist yet, so the field is open - and the category is already collecting trade and consumer press that Privato can start earning with its first posts.</t>
  </si>
  <si>
    <t xml:space="preserve">Brand-building channel; supports events/sponsorships later</t>
  </si>
  <si>
    <t xml:space="preserve">Publish the retail proof points</t>
  </si>
  <si>
    <t xml:space="preserve">Panama City became the #3 seller in year one; the US Open and Pinehurst events and the permanent Moore County store are strong stories - all ready to publish on their own channels.</t>
  </si>
  <si>
    <t xml:space="preserve">Case-study material already exists, ready to use</t>
  </si>
  <si>
    <t xml:space="preserve">Brand-first sequencing (JW's frame)</t>
  </si>
  <si>
    <t xml:space="preserve">Vendor network is mostly wholesale with retail as justification. Build the retail brand FIRST so sales shift from lowest-price-wins to repeat clients - an IndyCar sponsorship or pop-ups without the brand = paying over and over to continue sales.</t>
  </si>
  <si>
    <t xml:space="preserve">The engagement thesis - every item above feeds it</t>
  </si>
  <si>
    <t xml:space="preserve">Watch Duty Free Holdings</t>
  </si>
  <si>
    <t xml:space="preserve">$200M rival racing to $500M by 2027, already at KOPF and KFLL with click-and-collect and Sheltair deals. Privato's differentiators to build on: app/pre-order model, nationwide warehouse network, Streiffer bonded supply.</t>
  </si>
  <si>
    <t xml:space="preserve">Competitive urgency for items 1-9</t>
  </si>
  <si>
    <t xml:space="preserve">SKUs visible online (Woo 1,068 + Shopify 44; source: site data)</t>
  </si>
  <si>
    <t xml:space="preserve">Not visible (9,696 claimed on homepage minus visible)</t>
  </si>
  <si>
    <t xml:space="preserve">Stores verified on the map</t>
  </si>
  <si>
    <t xml:space="preserve">Not yet verified (of 108 publicly documented retail points)</t>
  </si>
  <si>
    <t xml:space="preserve">FBO brands mentioning Privato</t>
  </si>
  <si>
    <t xml:space="preserve">Silent (8 FBO brands checked)</t>
  </si>
  <si>
    <t xml:space="preserve">Johnnie Walker</t>
  </si>
</sst>
</file>

<file path=xl/styles.xml><?xml version="1.0" encoding="utf-8"?>
<styleSheet xmlns="http://schemas.openxmlformats.org/spreadsheetml/2006/main">
  <numFmts count="6">
    <numFmt numFmtId="164" formatCode="General"/>
    <numFmt numFmtId="165" formatCode="General"/>
    <numFmt numFmtId="166" formatCode="0"/>
    <numFmt numFmtId="167" formatCode="\$#,##0"/>
    <numFmt numFmtId="168" formatCode="0.0\%"/>
    <numFmt numFmtId="169" formatCode="#,##0"/>
  </numFmts>
  <fonts count="23">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sz val="9"/>
      <color rgb="FF808080"/>
      <name val="Arial"/>
      <family val="0"/>
      <charset val="1"/>
    </font>
    <font>
      <b val="true"/>
      <sz val="8"/>
      <color rgb="FF595959"/>
      <name val="Arial"/>
      <family val="0"/>
      <charset val="1"/>
    </font>
    <font>
      <b val="true"/>
      <sz val="22"/>
      <color rgb="FF1F3864"/>
      <name val="Arial"/>
      <family val="0"/>
      <charset val="1"/>
    </font>
    <font>
      <b val="true"/>
      <sz val="22"/>
      <color rgb="FF1BAF7A"/>
      <name val="Arial"/>
      <family val="0"/>
      <charset val="1"/>
    </font>
    <font>
      <b val="true"/>
      <sz val="22"/>
      <color rgb="FFE34948"/>
      <name val="Arial"/>
      <family val="0"/>
      <charset val="1"/>
    </font>
    <font>
      <b val="true"/>
      <sz val="12"/>
      <color rgb="FF1F3864"/>
      <name val="Arial"/>
      <family val="0"/>
      <charset val="1"/>
    </font>
    <font>
      <b val="true"/>
      <sz val="9"/>
      <color rgb="FF595959"/>
      <name val="Arial"/>
      <family val="0"/>
      <charset val="1"/>
    </font>
    <font>
      <b val="true"/>
      <sz val="20"/>
      <color rgb="FFE34948"/>
      <name val="Arial"/>
      <family val="0"/>
      <charset val="1"/>
    </font>
    <font>
      <sz val="8"/>
      <color rgb="FF808080"/>
      <name val="Arial"/>
      <family val="0"/>
      <charset val="1"/>
    </font>
    <font>
      <sz val="10"/>
      <color rgb="FF1A1A19"/>
      <name val="Arial"/>
      <family val="0"/>
      <charset val="1"/>
    </font>
    <font>
      <sz val="10"/>
      <name val="Arial"/>
      <family val="2"/>
    </font>
    <font>
      <sz val="10"/>
      <color rgb="FF000000"/>
      <name val="Calibri"/>
      <family val="2"/>
    </font>
    <font>
      <b val="true"/>
      <sz val="14"/>
      <color rgb="FF1F3864"/>
      <name val="Arial"/>
      <family val="0"/>
      <charset val="1"/>
    </font>
    <font>
      <sz val="10"/>
      <name val="Arial"/>
      <family val="0"/>
      <charset val="1"/>
    </font>
    <font>
      <b val="true"/>
      <sz val="10"/>
      <name val="Arial"/>
      <family val="0"/>
      <charset val="1"/>
    </font>
    <font>
      <b val="true"/>
      <sz val="14"/>
      <color rgb="FFFFFFFF"/>
      <name val="Arial"/>
      <family val="0"/>
      <charset val="1"/>
    </font>
    <font>
      <sz val="10"/>
      <color rgb="FF595959"/>
      <name val="Arial"/>
      <family val="0"/>
      <charset val="1"/>
    </font>
    <font>
      <b val="true"/>
      <sz val="10"/>
      <color rgb="FFFFFFFF"/>
      <name val="Arial"/>
      <family val="0"/>
      <charset val="1"/>
    </font>
  </fonts>
  <fills count="10">
    <fill>
      <patternFill patternType="none"/>
    </fill>
    <fill>
      <patternFill patternType="gray125"/>
    </fill>
    <fill>
      <patternFill patternType="solid">
        <fgColor rgb="FF1F3864"/>
        <bgColor rgb="FF333333"/>
      </patternFill>
    </fill>
    <fill>
      <patternFill patternType="solid">
        <fgColor rgb="FFF2F6FC"/>
        <bgColor rgb="FFF2F2F2"/>
      </patternFill>
    </fill>
    <fill>
      <patternFill patternType="solid">
        <fgColor rgb="FFC6EFCE"/>
        <bgColor rgb="FFE2EFDA"/>
      </patternFill>
    </fill>
    <fill>
      <patternFill patternType="solid">
        <fgColor rgb="FFFFF2CC"/>
        <bgColor rgb="FFFCE4D6"/>
      </patternFill>
    </fill>
    <fill>
      <patternFill patternType="solid">
        <fgColor rgb="FFDDEBF7"/>
        <bgColor rgb="FFE2EFDA"/>
      </patternFill>
    </fill>
    <fill>
      <patternFill patternType="solid">
        <fgColor rgb="FFFCE4D6"/>
        <bgColor rgb="FFFFF2CC"/>
      </patternFill>
    </fill>
    <fill>
      <patternFill patternType="solid">
        <fgColor rgb="FFF2F2F2"/>
        <bgColor rgb="FFF2F6FC"/>
      </patternFill>
    </fill>
    <fill>
      <patternFill patternType="solid">
        <fgColor rgb="FFE2EFDA"/>
        <bgColor rgb="FFDDEBF7"/>
      </patternFill>
    </fill>
  </fills>
  <borders count="3">
    <border diagonalUp="false" diagonalDown="false">
      <left/>
      <right/>
      <top/>
      <bottom/>
      <diagonal/>
    </border>
    <border diagonalUp="false" diagonalDown="false">
      <left style="thin">
        <color rgb="FFB9CBE8"/>
      </left>
      <right style="thin">
        <color rgb="FFB9CBE8"/>
      </right>
      <top style="thin">
        <color rgb="FFB9CBE8"/>
      </top>
      <bottom style="thin">
        <color rgb="FFB9CBE8"/>
      </bottom>
      <diagonal/>
    </border>
    <border diagonalUp="false" diagonalDown="false">
      <left/>
      <right/>
      <top/>
      <bottom style="thin">
        <color rgb="FFD0D0D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5" fontId="7" fillId="3" borderId="1" xfId="0" applyFont="true" applyBorder="true" applyAlignment="true" applyProtection="false">
      <alignment horizontal="center" vertical="center" textRotation="0" wrapText="true" indent="0" shrinkToFit="false"/>
      <protection locked="true" hidden="false"/>
    </xf>
    <xf numFmtId="165" fontId="8"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7" fillId="0" borderId="0" xfId="0" applyFont="true" applyBorder="false" applyAlignment="true" applyProtection="false">
      <alignment horizontal="general" vertical="top" textRotation="0" wrapText="true" indent="0" shrinkToFit="false"/>
      <protection locked="true" hidden="false"/>
    </xf>
    <xf numFmtId="164" fontId="18" fillId="0" borderId="0" xfId="0" applyFont="true" applyBorder="false" applyAlignment="true" applyProtection="false">
      <alignment horizontal="general" vertical="top" textRotation="0" wrapText="true" indent="0" shrinkToFit="false"/>
      <protection locked="true" hidden="false"/>
    </xf>
    <xf numFmtId="164" fontId="19" fillId="0" borderId="0" xfId="0" applyFont="true" applyBorder="false" applyAlignment="true" applyProtection="false">
      <alignment horizontal="general" vertical="top" textRotation="0" wrapText="true" indent="0" shrinkToFit="false"/>
      <protection locked="true" hidden="false"/>
    </xf>
    <xf numFmtId="164" fontId="20" fillId="2" borderId="0" xfId="0" applyFont="true" applyBorder="true" applyAlignment="true" applyProtection="false">
      <alignment horizontal="general" vertical="center" textRotation="0" wrapText="false" indent="0" shrinkToFit="false"/>
      <protection locked="true" hidden="false"/>
    </xf>
    <xf numFmtId="164" fontId="21" fillId="0" borderId="0" xfId="0" applyFont="true" applyBorder="true" applyAlignment="false" applyProtection="false">
      <alignment horizontal="general" vertical="bottom" textRotation="0" wrapText="false" indent="0" shrinkToFit="false"/>
      <protection locked="true" hidden="false"/>
    </xf>
    <xf numFmtId="164" fontId="22" fillId="2" borderId="0" xfId="0" applyFont="true" applyBorder="false" applyAlignment="true" applyProtection="false">
      <alignment horizontal="general" vertical="top" textRotation="0" wrapText="true" indent="0" shrinkToFit="false"/>
      <protection locked="true" hidden="false"/>
    </xf>
    <xf numFmtId="164" fontId="18" fillId="0" borderId="2" xfId="0" applyFont="true" applyBorder="true" applyAlignment="true" applyProtection="false">
      <alignment horizontal="general" vertical="top" textRotation="0" wrapText="true" indent="0" shrinkToFit="false"/>
      <protection locked="true" hidden="false"/>
    </xf>
    <xf numFmtId="164" fontId="19" fillId="0" borderId="0" xfId="0" applyFont="true" applyBorder="true" applyAlignment="true" applyProtection="false">
      <alignment horizontal="general" vertical="top" textRotation="0" wrapText="true" indent="0" shrinkToFit="false"/>
      <protection locked="true" hidden="false"/>
    </xf>
    <xf numFmtId="164" fontId="18" fillId="4" borderId="2" xfId="0" applyFont="true" applyBorder="true" applyAlignment="true" applyProtection="false">
      <alignment horizontal="general" vertical="top" textRotation="0" wrapText="true" indent="0" shrinkToFit="false"/>
      <protection locked="true" hidden="false"/>
    </xf>
    <xf numFmtId="166" fontId="18" fillId="0" borderId="2" xfId="0" applyFont="true" applyBorder="true" applyAlignment="true" applyProtection="false">
      <alignment horizontal="general" vertical="top" textRotation="0" wrapText="true" indent="0" shrinkToFit="false"/>
      <protection locked="true" hidden="false"/>
    </xf>
    <xf numFmtId="164" fontId="18" fillId="5" borderId="2" xfId="0" applyFont="true" applyBorder="true" applyAlignment="true" applyProtection="false">
      <alignment horizontal="general" vertical="top" textRotation="0" wrapText="true" indent="0" shrinkToFit="false"/>
      <protection locked="true" hidden="false"/>
    </xf>
    <xf numFmtId="164" fontId="18" fillId="6" borderId="2" xfId="0" applyFont="true" applyBorder="true" applyAlignment="true" applyProtection="false">
      <alignment horizontal="general" vertical="top" textRotation="0" wrapText="true" indent="0" shrinkToFit="false"/>
      <protection locked="true" hidden="false"/>
    </xf>
    <xf numFmtId="164" fontId="18" fillId="7" borderId="2" xfId="0" applyFont="true" applyBorder="true" applyAlignment="true" applyProtection="false">
      <alignment horizontal="general" vertical="top" textRotation="0" wrapText="true" indent="0" shrinkToFit="false"/>
      <protection locked="true" hidden="false"/>
    </xf>
    <xf numFmtId="164" fontId="18" fillId="8" borderId="2" xfId="0" applyFont="true" applyBorder="true" applyAlignment="true" applyProtection="false">
      <alignment horizontal="general" vertical="top" textRotation="0" wrapText="true" indent="0" shrinkToFit="false"/>
      <protection locked="tru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true" applyAlignment="false" applyProtection="false">
      <alignment horizontal="general" vertical="bottom" textRotation="0" wrapText="false" indent="0" shrinkToFit="false"/>
      <protection locked="true" hidden="false"/>
    </xf>
    <xf numFmtId="164" fontId="18" fillId="4" borderId="0" xfId="0" applyFont="true" applyBorder="false" applyAlignment="false" applyProtection="false">
      <alignment horizontal="general" vertical="bottom" textRotation="0" wrapText="false" indent="0" shrinkToFit="false"/>
      <protection locked="true" hidden="false"/>
    </xf>
    <xf numFmtId="167" fontId="18" fillId="4" borderId="0" xfId="0" applyFont="true" applyBorder="false" applyAlignment="false" applyProtection="false">
      <alignment horizontal="general" vertical="bottom" textRotation="0" wrapText="false" indent="0" shrinkToFit="false"/>
      <protection locked="true" hidden="false"/>
    </xf>
    <xf numFmtId="168" fontId="18" fillId="4" borderId="0" xfId="0" applyFont="true" applyBorder="false" applyAlignment="false" applyProtection="false">
      <alignment horizontal="general" vertical="bottom" textRotation="0" wrapText="false" indent="0" shrinkToFit="false"/>
      <protection locked="true" hidden="false"/>
    </xf>
    <xf numFmtId="169" fontId="18" fillId="4"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8" fillId="9" borderId="0" xfId="0" applyFont="true" applyBorder="false" applyAlignment="false" applyProtection="false">
      <alignment horizontal="general" vertical="bottom" textRotation="0" wrapText="false" indent="0" shrinkToFit="false"/>
      <protection locked="true" hidden="false"/>
    </xf>
    <xf numFmtId="167" fontId="18" fillId="0" borderId="0" xfId="0" applyFont="true" applyBorder="false" applyAlignment="false" applyProtection="false">
      <alignment horizontal="general" vertical="bottom" textRotation="0" wrapText="false" indent="0" shrinkToFit="false"/>
      <protection locked="true" hidden="false"/>
    </xf>
    <xf numFmtId="168" fontId="18" fillId="0" borderId="0" xfId="0" applyFont="true" applyBorder="false" applyAlignment="false" applyProtection="false">
      <alignment horizontal="general" vertical="bottom" textRotation="0" wrapText="false" indent="0" shrinkToFit="false"/>
      <protection locked="true" hidden="false"/>
    </xf>
    <xf numFmtId="169" fontId="1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patternType="solid">
          <fgColor rgb="FF1F3864"/>
          <bgColor rgb="FF000000"/>
        </patternFill>
      </fill>
    </dxf>
    <dxf>
      <fill>
        <patternFill patternType="solid">
          <bgColor rgb="FF000000"/>
        </patternFill>
      </fill>
    </dxf>
    <dxf>
      <fill>
        <patternFill patternType="solid">
          <fgColor rgb="FFFFFFFF"/>
          <bgColor rgb="FF000000"/>
        </patternFill>
      </fill>
    </dxf>
    <dxf>
      <fill>
        <patternFill patternType="solid">
          <fgColor rgb="FFC6EFCE"/>
          <bgColor rgb="FF000000"/>
        </patternFill>
      </fill>
    </dxf>
    <dxf>
      <fill>
        <patternFill patternType="solid">
          <fgColor rgb="FFDDEBF7"/>
          <bgColor rgb="FF000000"/>
        </patternFill>
      </fill>
    </dxf>
    <dxf>
      <fill>
        <patternFill patternType="solid">
          <fgColor rgb="FFF2F2F2"/>
          <bgColor rgb="FF000000"/>
        </patternFill>
      </fill>
    </dxf>
    <dxf>
      <fill>
        <patternFill patternType="solid">
          <fgColor rgb="FFFCE4D6"/>
          <bgColor rgb="FF000000"/>
        </patternFill>
      </fill>
    </dxf>
    <dxf>
      <fill>
        <patternFill patternType="solid">
          <fgColor rgb="FFFFF2CC"/>
          <bgColor rgb="FF000000"/>
        </patternFill>
      </fill>
    </dxf>
    <dxf>
      <fill>
        <patternFill patternType="solid">
          <fgColor rgb="FFE2EFDA"/>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4F81BD"/>
      <rgbColor rgb="FFD0D0D0"/>
      <rgbColor rgb="FF808080"/>
      <rgbColor rgb="FF9999FF"/>
      <rgbColor rgb="FFE34948"/>
      <rgbColor rgb="FFFFF2CC"/>
      <rgbColor rgb="FFDDEBF7"/>
      <rgbColor rgb="FF660066"/>
      <rgbColor rgb="FFD95926"/>
      <rgbColor rgb="FF0066CC"/>
      <rgbColor rgb="FFB9CBE8"/>
      <rgbColor rgb="FF000080"/>
      <rgbColor rgb="FFFF00FF"/>
      <rgbColor rgb="FFFFFF00"/>
      <rgbColor rgb="FF00FFFF"/>
      <rgbColor rgb="FF800080"/>
      <rgbColor rgb="FF800000"/>
      <rgbColor rgb="FF008080"/>
      <rgbColor rgb="FF0000FF"/>
      <rgbColor rgb="FF00CCFF"/>
      <rgbColor rgb="FFE2EFDA"/>
      <rgbColor rgb="FFC6EFCE"/>
      <rgbColor rgb="FFF2F2F2"/>
      <rgbColor rgb="FFD9D9D9"/>
      <rgbColor rgb="FFF2F6FC"/>
      <rgbColor rgb="FFD9D9D6"/>
      <rgbColor rgb="FFFCE4D6"/>
      <rgbColor rgb="FF2A78D6"/>
      <rgbColor rgb="FF1BAF7A"/>
      <rgbColor rgb="FF99CC00"/>
      <rgbColor rgb="FFFFCC00"/>
      <rgbColor rgb="FFEDA100"/>
      <rgbColor rgb="FFEB6834"/>
      <rgbColor rgb="FF595959"/>
      <rgbColor rgb="FF878787"/>
      <rgbColor rgb="FF1F3864"/>
      <rgbColor rgb="FF199E70"/>
      <rgbColor rgb="FF003300"/>
      <rgbColor rgb="FF1A1A19"/>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doughnutChart>
        <c:varyColors val="1"/>
        <c:ser>
          <c:idx val="0"/>
          <c:order val="0"/>
          <c:spPr>
            <a:solidFill>
              <a:srgbClr val="4f81bd"/>
            </a:solidFill>
            <a:ln w="0">
              <a:noFill/>
            </a:ln>
          </c:spPr>
          <c:explosion val="0"/>
          <c:dPt>
            <c:idx val="0"/>
            <c:spPr>
              <a:solidFill>
                <a:srgbClr val="e34948"/>
              </a:solidFill>
              <a:ln w="0">
                <a:noFill/>
              </a:ln>
            </c:spPr>
          </c:dPt>
          <c:dPt>
            <c:idx val="1"/>
            <c:spPr>
              <a:solidFill>
                <a:srgbClr val="d9d9d6"/>
              </a:solidFill>
              <a:ln w="0">
                <a:noFill/>
              </a:ln>
            </c:spPr>
          </c:dPt>
          <c:dLbls>
            <c:dLbl>
              <c:idx val="0"/>
              <c:txPr>
                <a:bodyPr wrap="none"/>
                <a:lstStyle/>
                <a:p>
                  <a:pPr>
                    <a:defRPr b="0" sz="1000" spc="-1" strike="noStrike">
                      <a:latin typeface="Arial"/>
                    </a:defRPr>
                  </a:pPr>
                </a:p>
              </c:txPr>
              <c:showLegendKey val="0"/>
              <c:showVal val="0"/>
              <c:showCatName val="0"/>
              <c:showSerName val="0"/>
              <c:showPercent val="0"/>
              <c:separator> </c:separator>
            </c:dLbl>
            <c:dLbl>
              <c:idx val="1"/>
              <c:txPr>
                <a:bodyPr wrap="none"/>
                <a:lstStyle/>
                <a:p>
                  <a:pPr>
                    <a:defRPr b="0" sz="1000" spc="-1" strike="noStrike">
                      <a:latin typeface="Arial"/>
                    </a:defRPr>
                  </a:pPr>
                </a:p>
              </c:txPr>
              <c:showLegendKey val="0"/>
              <c:showVal val="0"/>
              <c:showCatName val="0"/>
              <c:showSerName val="0"/>
              <c:showPercent val="0"/>
              <c:separator> </c:separator>
            </c:dLbl>
            <c:txPr>
              <a:bodyPr wrap="none"/>
              <a:lstStyle/>
              <a:p>
                <a:pPr>
                  <a:defRPr b="0" sz="1000" spc="-1" strike="noStrike">
                    <a:latin typeface="Arial"/>
                  </a:defRPr>
                </a:pPr>
              </a:p>
            </c:txPr>
            <c:showLegendKey val="0"/>
            <c:showVal val="0"/>
            <c:showCatName val="0"/>
            <c:showSerName val="0"/>
            <c:showPercent val="0"/>
            <c:separator> </c:separator>
            <c:showLeaderLines val="1"/>
          </c:dLbls>
          <c:cat>
            <c:strRef>
              <c:f>Calc!$A$1:$A$2</c:f>
              <c:strCache>
                <c:ptCount val="2"/>
                <c:pt idx="0">
                  <c:v>SKUs visible online (Woo 1,068 + Shopify 44; source: site data)</c:v>
                </c:pt>
                <c:pt idx="1">
                  <c:v>Not visible (9,696 claimed on homepage minus visible)</c:v>
                </c:pt>
              </c:strCache>
            </c:strRef>
          </c:cat>
          <c:val>
            <c:numRef>
              <c:f>Calc!$B$1:$B$2</c:f>
              <c:numCache>
                <c:formatCode>General</c:formatCode>
                <c:ptCount val="2"/>
                <c:pt idx="0">
                  <c:v>1112</c:v>
                </c:pt>
                <c:pt idx="1">
                  <c:v>8584</c:v>
                </c:pt>
              </c:numCache>
            </c:numRef>
          </c:val>
        </c:ser>
        <c:firstSliceAng val="0"/>
        <c:holeSize val="50"/>
      </c:doughnutChart>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doughnutChart>
        <c:varyColors val="1"/>
        <c:ser>
          <c:idx val="0"/>
          <c:order val="0"/>
          <c:spPr>
            <a:solidFill>
              <a:srgbClr val="4f81bd"/>
            </a:solidFill>
            <a:ln w="0">
              <a:noFill/>
            </a:ln>
          </c:spPr>
          <c:explosion val="0"/>
          <c:dPt>
            <c:idx val="0"/>
            <c:spPr>
              <a:solidFill>
                <a:srgbClr val="e34948"/>
              </a:solidFill>
              <a:ln w="0">
                <a:noFill/>
              </a:ln>
            </c:spPr>
          </c:dPt>
          <c:dPt>
            <c:idx val="1"/>
            <c:spPr>
              <a:solidFill>
                <a:srgbClr val="d9d9d6"/>
              </a:solidFill>
              <a:ln w="0">
                <a:noFill/>
              </a:ln>
            </c:spPr>
          </c:dPt>
          <c:dLbls>
            <c:dLbl>
              <c:idx val="0"/>
              <c:txPr>
                <a:bodyPr wrap="none"/>
                <a:lstStyle/>
                <a:p>
                  <a:pPr>
                    <a:defRPr b="0" sz="1000" spc="-1" strike="noStrike">
                      <a:latin typeface="Arial"/>
                    </a:defRPr>
                  </a:pPr>
                </a:p>
              </c:txPr>
              <c:showLegendKey val="0"/>
              <c:showVal val="0"/>
              <c:showCatName val="0"/>
              <c:showSerName val="0"/>
              <c:showPercent val="0"/>
              <c:separator> </c:separator>
            </c:dLbl>
            <c:dLbl>
              <c:idx val="1"/>
              <c:txPr>
                <a:bodyPr wrap="none"/>
                <a:lstStyle/>
                <a:p>
                  <a:pPr>
                    <a:defRPr b="0" sz="1000" spc="-1" strike="noStrike">
                      <a:latin typeface="Arial"/>
                    </a:defRPr>
                  </a:pPr>
                </a:p>
              </c:txPr>
              <c:showLegendKey val="0"/>
              <c:showVal val="0"/>
              <c:showCatName val="0"/>
              <c:showSerName val="0"/>
              <c:showPercent val="0"/>
              <c:separator> </c:separator>
            </c:dLbl>
            <c:txPr>
              <a:bodyPr wrap="none"/>
              <a:lstStyle/>
              <a:p>
                <a:pPr>
                  <a:defRPr b="0" sz="1000" spc="-1" strike="noStrike">
                    <a:latin typeface="Arial"/>
                  </a:defRPr>
                </a:pPr>
              </a:p>
            </c:txPr>
            <c:showLegendKey val="0"/>
            <c:showVal val="0"/>
            <c:showCatName val="0"/>
            <c:showSerName val="0"/>
            <c:showPercent val="0"/>
            <c:separator> </c:separator>
            <c:showLeaderLines val="1"/>
          </c:dLbls>
          <c:cat>
            <c:strRef>
              <c:f>Calc!$A$3:$A$4</c:f>
              <c:strCache>
                <c:ptCount val="2"/>
                <c:pt idx="0">
                  <c:v>Stores verified on the map</c:v>
                </c:pt>
                <c:pt idx="1">
                  <c:v>Not yet verified (of 108 publicly documented retail points)</c:v>
                </c:pt>
              </c:strCache>
            </c:strRef>
          </c:cat>
          <c:val>
            <c:numRef>
              <c:f>Calc!$B$3:$B$4</c:f>
              <c:numCache>
                <c:formatCode>General</c:formatCode>
                <c:ptCount val="2"/>
                <c:pt idx="0">
                  <c:v>0</c:v>
                </c:pt>
                <c:pt idx="1">
                  <c:v>108</c:v>
                </c:pt>
              </c:numCache>
            </c:numRef>
          </c:val>
        </c:ser>
        <c:firstSliceAng val="0"/>
        <c:holeSize val="50"/>
      </c:doughnutChart>
      <c:spPr>
        <a:noFill/>
        <a:ln w="0">
          <a:noFill/>
        </a:ln>
      </c:spPr>
    </c:plotArea>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doughnutChart>
        <c:varyColors val="1"/>
        <c:ser>
          <c:idx val="0"/>
          <c:order val="0"/>
          <c:spPr>
            <a:solidFill>
              <a:srgbClr val="4f81bd"/>
            </a:solidFill>
            <a:ln w="0">
              <a:noFill/>
            </a:ln>
          </c:spPr>
          <c:explosion val="0"/>
          <c:dPt>
            <c:idx val="0"/>
            <c:spPr>
              <a:solidFill>
                <a:srgbClr val="e34948"/>
              </a:solidFill>
              <a:ln w="0">
                <a:noFill/>
              </a:ln>
            </c:spPr>
          </c:dPt>
          <c:dPt>
            <c:idx val="1"/>
            <c:spPr>
              <a:solidFill>
                <a:srgbClr val="d9d9d6"/>
              </a:solidFill>
              <a:ln w="0">
                <a:noFill/>
              </a:ln>
            </c:spPr>
          </c:dPt>
          <c:dLbls>
            <c:dLbl>
              <c:idx val="0"/>
              <c:txPr>
                <a:bodyPr wrap="none"/>
                <a:lstStyle/>
                <a:p>
                  <a:pPr>
                    <a:defRPr b="0" sz="1000" spc="-1" strike="noStrike">
                      <a:latin typeface="Arial"/>
                    </a:defRPr>
                  </a:pPr>
                </a:p>
              </c:txPr>
              <c:showLegendKey val="0"/>
              <c:showVal val="0"/>
              <c:showCatName val="0"/>
              <c:showSerName val="0"/>
              <c:showPercent val="0"/>
              <c:separator> </c:separator>
            </c:dLbl>
            <c:dLbl>
              <c:idx val="1"/>
              <c:txPr>
                <a:bodyPr wrap="none"/>
                <a:lstStyle/>
                <a:p>
                  <a:pPr>
                    <a:defRPr b="0" sz="1000" spc="-1" strike="noStrike">
                      <a:latin typeface="Arial"/>
                    </a:defRPr>
                  </a:pPr>
                </a:p>
              </c:txPr>
              <c:showLegendKey val="0"/>
              <c:showVal val="0"/>
              <c:showCatName val="0"/>
              <c:showSerName val="0"/>
              <c:showPercent val="0"/>
              <c:separator> </c:separator>
            </c:dLbl>
            <c:txPr>
              <a:bodyPr wrap="none"/>
              <a:lstStyle/>
              <a:p>
                <a:pPr>
                  <a:defRPr b="0" sz="1000" spc="-1" strike="noStrike">
                    <a:latin typeface="Arial"/>
                  </a:defRPr>
                </a:pPr>
              </a:p>
            </c:txPr>
            <c:showLegendKey val="0"/>
            <c:showVal val="0"/>
            <c:showCatName val="0"/>
            <c:showSerName val="0"/>
            <c:showPercent val="0"/>
            <c:separator> </c:separator>
            <c:showLeaderLines val="1"/>
          </c:dLbls>
          <c:cat>
            <c:strRef>
              <c:f>Calc!$A$5:$A$6</c:f>
              <c:strCache>
                <c:ptCount val="2"/>
                <c:pt idx="0">
                  <c:v>FBO brands mentioning Privato</c:v>
                </c:pt>
                <c:pt idx="1">
                  <c:v>Silent (8 FBO brands checked)</c:v>
                </c:pt>
              </c:strCache>
            </c:strRef>
          </c:cat>
          <c:val>
            <c:numRef>
              <c:f>Calc!$B$5:$B$6</c:f>
              <c:numCache>
                <c:formatCode>General</c:formatCode>
                <c:ptCount val="2"/>
                <c:pt idx="0">
                  <c:v>0</c:v>
                </c:pt>
                <c:pt idx="1">
                  <c:v>8</c:v>
                </c:pt>
              </c:numCache>
            </c:numRef>
          </c:val>
        </c:ser>
        <c:firstSliceAng val="0"/>
        <c:holeSize val="50"/>
      </c:doughnutChart>
      <c:spPr>
        <a:noFill/>
        <a:ln w="0">
          <a:noFill/>
        </a:ln>
      </c:spPr>
    </c:plotArea>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doughnutChart>
        <c:varyColors val="1"/>
        <c:ser>
          <c:idx val="0"/>
          <c:order val="0"/>
          <c:spPr>
            <a:solidFill>
              <a:srgbClr val="4f81bd"/>
            </a:solidFill>
            <a:ln w="0">
              <a:noFill/>
            </a:ln>
          </c:spPr>
          <c:explosion val="0"/>
          <c:dPt>
            <c:idx val="0"/>
            <c:spPr>
              <a:solidFill>
                <a:srgbClr val="1baf7a"/>
              </a:solidFill>
              <a:ln w="0">
                <a:noFill/>
              </a:ln>
            </c:spPr>
          </c:dPt>
          <c:dPt>
            <c:idx val="1"/>
            <c:spPr>
              <a:solidFill>
                <a:srgbClr val="199e70"/>
              </a:solidFill>
              <a:ln w="0">
                <a:noFill/>
              </a:ln>
            </c:spPr>
          </c:dPt>
          <c:dPt>
            <c:idx val="2"/>
            <c:spPr>
              <a:solidFill>
                <a:srgbClr val="2a78d6"/>
              </a:solidFill>
              <a:ln w="0">
                <a:noFill/>
              </a:ln>
            </c:spPr>
          </c:dPt>
          <c:dPt>
            <c:idx val="3"/>
            <c:spPr>
              <a:solidFill>
                <a:srgbClr val="eda100"/>
              </a:solidFill>
              <a:ln w="0">
                <a:noFill/>
              </a:ln>
            </c:spPr>
          </c:dPt>
          <c:dPt>
            <c:idx val="4"/>
            <c:spPr>
              <a:solidFill>
                <a:srgbClr val="eb6834"/>
              </a:solidFill>
              <a:ln w="0">
                <a:noFill/>
              </a:ln>
            </c:spPr>
          </c:dPt>
          <c:dPt>
            <c:idx val="5"/>
            <c:spPr>
              <a:solidFill>
                <a:srgbClr val="d95926"/>
              </a:solidFill>
              <a:ln w="0">
                <a:noFill/>
              </a:ln>
            </c:spPr>
          </c:dPt>
          <c:dPt>
            <c:idx val="6"/>
            <c:spPr>
              <a:solidFill>
                <a:srgbClr val="d9d9d6"/>
              </a:solidFill>
              <a:ln w="0">
                <a:noFill/>
              </a:ln>
            </c:spPr>
          </c:dPt>
          <c:dLbls>
            <c:dLbl>
              <c:idx val="0"/>
              <c:txPr>
                <a:bodyPr wrap="none"/>
                <a:lstStyle/>
                <a:p>
                  <a:pPr>
                    <a:defRPr b="0" sz="1000" spc="-1" strike="noStrike">
                      <a:latin typeface="Arial"/>
                    </a:defRPr>
                  </a:pPr>
                </a:p>
              </c:txPr>
              <c:showLegendKey val="0"/>
              <c:showVal val="0"/>
              <c:showCatName val="0"/>
              <c:showSerName val="0"/>
              <c:showPercent val="0"/>
              <c:separator> </c:separator>
            </c:dLbl>
            <c:dLbl>
              <c:idx val="1"/>
              <c:txPr>
                <a:bodyPr wrap="none"/>
                <a:lstStyle/>
                <a:p>
                  <a:pPr>
                    <a:defRPr b="0" sz="1000" spc="-1" strike="noStrike">
                      <a:latin typeface="Arial"/>
                    </a:defRPr>
                  </a:pPr>
                </a:p>
              </c:txPr>
              <c:showLegendKey val="0"/>
              <c:showVal val="0"/>
              <c:showCatName val="0"/>
              <c:showSerName val="0"/>
              <c:showPercent val="0"/>
              <c:separator> </c:separator>
            </c:dLbl>
            <c:dLbl>
              <c:idx val="2"/>
              <c:txPr>
                <a:bodyPr wrap="none"/>
                <a:lstStyle/>
                <a:p>
                  <a:pPr>
                    <a:defRPr b="0" sz="1000" spc="-1" strike="noStrike">
                      <a:latin typeface="Arial"/>
                    </a:defRPr>
                  </a:pPr>
                </a:p>
              </c:txPr>
              <c:showLegendKey val="0"/>
              <c:showVal val="0"/>
              <c:showCatName val="0"/>
              <c:showSerName val="0"/>
              <c:showPercent val="0"/>
              <c:separator> </c:separator>
            </c:dLbl>
            <c:dLbl>
              <c:idx val="3"/>
              <c:txPr>
                <a:bodyPr wrap="none"/>
                <a:lstStyle/>
                <a:p>
                  <a:pPr>
                    <a:defRPr b="0" sz="1000" spc="-1" strike="noStrike">
                      <a:latin typeface="Arial"/>
                    </a:defRPr>
                  </a:pPr>
                </a:p>
              </c:txPr>
              <c:showLegendKey val="0"/>
              <c:showVal val="0"/>
              <c:showCatName val="0"/>
              <c:showSerName val="0"/>
              <c:showPercent val="0"/>
              <c:separator> </c:separator>
            </c:dLbl>
            <c:dLbl>
              <c:idx val="4"/>
              <c:txPr>
                <a:bodyPr wrap="none"/>
                <a:lstStyle/>
                <a:p>
                  <a:pPr>
                    <a:defRPr b="0" sz="1000" spc="-1" strike="noStrike">
                      <a:latin typeface="Arial"/>
                    </a:defRPr>
                  </a:pPr>
                </a:p>
              </c:txPr>
              <c:showLegendKey val="0"/>
              <c:showVal val="0"/>
              <c:showCatName val="0"/>
              <c:showSerName val="0"/>
              <c:showPercent val="0"/>
              <c:separator> </c:separator>
            </c:dLbl>
            <c:dLbl>
              <c:idx val="5"/>
              <c:txPr>
                <a:bodyPr wrap="none"/>
                <a:lstStyle/>
                <a:p>
                  <a:pPr>
                    <a:defRPr b="0" sz="1000" spc="-1" strike="noStrike">
                      <a:latin typeface="Arial"/>
                    </a:defRPr>
                  </a:pPr>
                </a:p>
              </c:txPr>
              <c:showLegendKey val="0"/>
              <c:showVal val="0"/>
              <c:showCatName val="0"/>
              <c:showSerName val="0"/>
              <c:showPercent val="0"/>
              <c:separator> </c:separator>
            </c:dLbl>
            <c:dLbl>
              <c:idx val="6"/>
              <c:txPr>
                <a:bodyPr wrap="none"/>
                <a:lstStyle/>
                <a:p>
                  <a:pPr>
                    <a:defRPr b="0" sz="1000" spc="-1" strike="noStrike">
                      <a:latin typeface="Arial"/>
                    </a:defRPr>
                  </a:pPr>
                </a:p>
              </c:txPr>
              <c:showLegendKey val="0"/>
              <c:showVal val="0"/>
              <c:showCatName val="0"/>
              <c:showSerName val="0"/>
              <c:showPercent val="0"/>
              <c:separator> </c:separator>
            </c:dLbl>
            <c:txPr>
              <a:bodyPr wrap="none"/>
              <a:lstStyle/>
              <a:p>
                <a:pPr>
                  <a:defRPr b="0" sz="1000" spc="-1" strike="noStrike">
                    <a:latin typeface="Arial"/>
                  </a:defRPr>
                </a:pPr>
              </a:p>
            </c:txPr>
            <c:showLegendKey val="0"/>
            <c:showVal val="0"/>
            <c:showCatName val="0"/>
            <c:showSerName val="0"/>
            <c:showPercent val="0"/>
            <c:separator> </c:separator>
            <c:showLeaderLines val="1"/>
          </c:dLbls>
          <c:cat>
            <c:strRef>
              <c:f>Calc!$A$10:$A$16</c:f>
              <c:strCache>
                <c:ptCount val="7"/>
                <c:pt idx="0">
                  <c:v>ON WEBSITE  (84)</c:v>
                </c:pt>
                <c:pt idx="1">
                  <c:v>ON LIQUOR STORE  (43)</c:v>
                </c:pt>
                <c:pt idx="2">
                  <c:v>IN SITE CATALOG  (36)</c:v>
                </c:pt>
                <c:pt idx="3">
                  <c:v>PRESS ONLY  (13)</c:v>
                </c:pt>
                <c:pt idx="4">
                  <c:v>POTENTIAL - HIGH  (5)</c:v>
                </c:pt>
                <c:pt idx="5">
                  <c:v>POTENTIAL - MEDIUM  (8)</c:v>
                </c:pt>
                <c:pt idx="6">
                  <c:v>POTENTIAL - LOW  (2)</c:v>
                </c:pt>
              </c:strCache>
            </c:strRef>
          </c:cat>
          <c:val>
            <c:numRef>
              <c:f>Calc!$B$10:$B$16</c:f>
              <c:numCache>
                <c:formatCode>General</c:formatCode>
                <c:ptCount val="7"/>
                <c:pt idx="0">
                  <c:v>84</c:v>
                </c:pt>
                <c:pt idx="1">
                  <c:v>43</c:v>
                </c:pt>
                <c:pt idx="2">
                  <c:v>36</c:v>
                </c:pt>
                <c:pt idx="3">
                  <c:v>13</c:v>
                </c:pt>
                <c:pt idx="4">
                  <c:v>5</c:v>
                </c:pt>
                <c:pt idx="5">
                  <c:v>8</c:v>
                </c:pt>
                <c:pt idx="6">
                  <c:v>2</c:v>
                </c:pt>
              </c:numCache>
            </c:numRef>
          </c:val>
        </c:ser>
        <c:firstSliceAng val="0"/>
        <c:holeSize val="50"/>
      </c:doughnutChart>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bar"/>
        <c:grouping val="clustered"/>
        <c:varyColors val="0"/>
        <c:ser>
          <c:idx val="0"/>
          <c:order val="0"/>
          <c:spPr>
            <a:solidFill>
              <a:srgbClr val="eb6834"/>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1"/>
            <c:showCatName val="0"/>
            <c:showSerName val="0"/>
            <c:showPercent val="0"/>
            <c:separator>; </c:separator>
            <c:showLeaderLines val="1"/>
            <c:extLst>
              <c:ext xmlns:c15="http://schemas.microsoft.com/office/drawing/2012/chart" uri="{CE6537A1-D6FC-4f65-9D91-7224C49458BB}">
                <c15:showLeaderLines val="1"/>
              </c:ext>
            </c:extLst>
          </c:dLbls>
          <c:cat>
            <c:strRef>
              <c:f>Calc!$A$20:$A$35</c:f>
              <c:strCache>
                <c:ptCount val="16"/>
                <c:pt idx="0">
                  <c:v>Johnnie Walker</c:v>
                </c:pt>
                <c:pt idx="1">
                  <c:v>TAG Heuer</c:v>
                </c:pt>
                <c:pt idx="2">
                  <c:v>The Macallan</c:v>
                </c:pt>
                <c:pt idx="3">
                  <c:v>Ray-Ban</c:v>
                </c:pt>
                <c:pt idx="4">
                  <c:v>Swarovski</c:v>
                </c:pt>
                <c:pt idx="5">
                  <c:v>Hennessy</c:v>
                </c:pt>
                <c:pt idx="6">
                  <c:v>Buffalo Trace</c:v>
                </c:pt>
                <c:pt idx="7">
                  <c:v>Breitling</c:v>
                </c:pt>
                <c:pt idx="8">
                  <c:v>Rado</c:v>
                </c:pt>
                <c:pt idx="9">
                  <c:v>Omega</c:v>
                </c:pt>
                <c:pt idx="10">
                  <c:v>Michter's</c:v>
                </c:pt>
                <c:pt idx="11">
                  <c:v>Blanton's</c:v>
                </c:pt>
                <c:pt idx="12">
                  <c:v>Clase Azul</c:v>
                </c:pt>
                <c:pt idx="13">
                  <c:v>LEGO</c:v>
                </c:pt>
                <c:pt idx="14">
                  <c:v>Michele</c:v>
                </c:pt>
                <c:pt idx="15">
                  <c:v>Movado</c:v>
                </c:pt>
              </c:strCache>
            </c:strRef>
          </c:cat>
          <c:val>
            <c:numRef>
              <c:f>Calc!$B$20:$B$35</c:f>
              <c:numCache>
                <c:formatCode>General</c:formatCode>
                <c:ptCount val="16"/>
                <c:pt idx="0">
                  <c:v>93</c:v>
                </c:pt>
                <c:pt idx="1">
                  <c:v>83</c:v>
                </c:pt>
                <c:pt idx="2">
                  <c:v>86</c:v>
                </c:pt>
                <c:pt idx="3">
                  <c:v>100</c:v>
                </c:pt>
                <c:pt idx="4">
                  <c:v>33</c:v>
                </c:pt>
                <c:pt idx="5">
                  <c:v>93</c:v>
                </c:pt>
                <c:pt idx="6">
                  <c:v>79</c:v>
                </c:pt>
                <c:pt idx="7">
                  <c:v>58</c:v>
                </c:pt>
                <c:pt idx="8">
                  <c:v>58</c:v>
                </c:pt>
                <c:pt idx="9">
                  <c:v>67</c:v>
                </c:pt>
                <c:pt idx="10">
                  <c:v>79</c:v>
                </c:pt>
                <c:pt idx="11">
                  <c:v>50</c:v>
                </c:pt>
                <c:pt idx="12">
                  <c:v>71</c:v>
                </c:pt>
                <c:pt idx="13">
                  <c:v>100</c:v>
                </c:pt>
                <c:pt idx="14">
                  <c:v>50</c:v>
                </c:pt>
                <c:pt idx="15">
                  <c:v>75</c:v>
                </c:pt>
              </c:numCache>
            </c:numRef>
          </c:val>
        </c:ser>
        <c:gapWidth val="40"/>
        <c:overlap val="0"/>
        <c:axId val="81339046"/>
        <c:axId val="92691210"/>
      </c:barChart>
      <c:catAx>
        <c:axId val="8133904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2691210"/>
        <c:crosses val="autoZero"/>
        <c:auto val="1"/>
        <c:lblAlgn val="ctr"/>
        <c:lblOffset val="100"/>
        <c:noMultiLvlLbl val="0"/>
      </c:catAx>
      <c:valAx>
        <c:axId val="92691210"/>
        <c:scaling>
          <c:orientation val="minMax"/>
          <c:min val="0"/>
        </c:scaling>
        <c:delete val="1"/>
        <c:axPos val="l"/>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1339046"/>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bar"/>
        <c:grouping val="clustered"/>
        <c:varyColors val="0"/>
        <c:ser>
          <c:idx val="0"/>
          <c:order val="0"/>
          <c:spPr>
            <a:solidFill>
              <a:srgbClr val="2a78d6"/>
            </a:solidFill>
            <a:ln w="0">
              <a:noFill/>
            </a:ln>
          </c:spPr>
          <c:invertIfNegative val="0"/>
          <c:dLbls>
            <c:txPr>
              <a:bodyPr wrap="square"/>
              <a:lstStyle/>
              <a:p>
                <a:pPr>
                  <a:defRPr b="0" sz="1000" spc="-1" strike="noStrike">
                    <a:solidFill>
                      <a:srgbClr val="000000"/>
                    </a:solidFill>
                    <a:latin typeface="Calibri"/>
                  </a:defRPr>
                </a:pPr>
              </a:p>
            </c:txPr>
            <c:dLblPos val="outEnd"/>
            <c:showLegendKey val="0"/>
            <c:showVal val="1"/>
            <c:showCatName val="0"/>
            <c:showSerName val="0"/>
            <c:showPercent val="0"/>
            <c:separator>; </c:separator>
            <c:showLeaderLines val="1"/>
            <c:extLst>
              <c:ext xmlns:c15="http://schemas.microsoft.com/office/drawing/2012/chart" uri="{CE6537A1-D6FC-4f65-9D91-7224C49458BB}">
                <c15:showLeaderLines val="1"/>
              </c:ext>
            </c:extLst>
          </c:dLbls>
          <c:cat>
            <c:strRef>
              <c:f>Calc!$A$40:$A$49</c:f>
              <c:strCache>
                <c:ptCount val="10"/>
                <c:pt idx="0">
                  <c:v>Maison de L'Asie</c:v>
                </c:pt>
                <c:pt idx="1">
                  <c:v>Scent Journer</c:v>
                </c:pt>
                <c:pt idx="2">
                  <c:v>Six (Scents)</c:v>
                </c:pt>
                <c:pt idx="3">
                  <c:v>Yuan Skincare</c:v>
                </c:pt>
                <c:pt idx="4">
                  <c:v>Lalique</c:v>
                </c:pt>
                <c:pt idx="5">
                  <c:v>PXG</c:v>
                </c:pt>
                <c:pt idx="6">
                  <c:v>Weller 12</c:v>
                </c:pt>
                <c:pt idx="7">
                  <c:v>Valmont</c:v>
                </c:pt>
                <c:pt idx="8">
                  <c:v>Bonpoint</c:v>
                </c:pt>
                <c:pt idx="9">
                  <c:v>The Last Drop Bourbon</c:v>
                </c:pt>
              </c:strCache>
            </c:strRef>
          </c:cat>
          <c:val>
            <c:numRef>
              <c:f>Calc!$B$40:$B$49</c:f>
              <c:numCache>
                <c:formatCode>General</c:formatCode>
                <c:ptCount val="10"/>
                <c:pt idx="0">
                  <c:v>60</c:v>
                </c:pt>
                <c:pt idx="1">
                  <c:v>60</c:v>
                </c:pt>
                <c:pt idx="2">
                  <c:v>60</c:v>
                </c:pt>
                <c:pt idx="3">
                  <c:v>60</c:v>
                </c:pt>
                <c:pt idx="4">
                  <c:v>64</c:v>
                </c:pt>
                <c:pt idx="5">
                  <c:v>66</c:v>
                </c:pt>
                <c:pt idx="6">
                  <c:v>71</c:v>
                </c:pt>
                <c:pt idx="7">
                  <c:v>80</c:v>
                </c:pt>
                <c:pt idx="8">
                  <c:v>80</c:v>
                </c:pt>
                <c:pt idx="9">
                  <c:v>93</c:v>
                </c:pt>
              </c:numCache>
            </c:numRef>
          </c:val>
        </c:ser>
        <c:gapWidth val="40"/>
        <c:overlap val="0"/>
        <c:axId val="16720496"/>
        <c:axId val="7325584"/>
      </c:barChart>
      <c:catAx>
        <c:axId val="1672049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325584"/>
        <c:crosses val="autoZero"/>
        <c:auto val="1"/>
        <c:lblAlgn val="ctr"/>
        <c:lblOffset val="100"/>
        <c:noMultiLvlLbl val="0"/>
      </c:catAx>
      <c:valAx>
        <c:axId val="7325584"/>
        <c:scaling>
          <c:orientation val="minMax"/>
          <c:min val="0"/>
        </c:scaling>
        <c:delete val="1"/>
        <c:axPos val="l"/>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6720496"/>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9</xdr:row>
      <xdr:rowOff>0</xdr:rowOff>
    </xdr:from>
    <xdr:to>
      <xdr:col>4</xdr:col>
      <xdr:colOff>307800</xdr:colOff>
      <xdr:row>17</xdr:row>
      <xdr:rowOff>131760</xdr:rowOff>
    </xdr:to>
    <xdr:graphicFrame>
      <xdr:nvGraphicFramePr>
        <xdr:cNvPr id="0" name="Chart 1"/>
        <xdr:cNvGraphicFramePr/>
      </xdr:nvGraphicFramePr>
      <xdr:xfrm>
        <a:off x="141120" y="2324160"/>
        <a:ext cx="2951640" cy="1655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9</xdr:row>
      <xdr:rowOff>0</xdr:rowOff>
    </xdr:from>
    <xdr:to>
      <xdr:col>8</xdr:col>
      <xdr:colOff>307440</xdr:colOff>
      <xdr:row>17</xdr:row>
      <xdr:rowOff>131760</xdr:rowOff>
    </xdr:to>
    <xdr:graphicFrame>
      <xdr:nvGraphicFramePr>
        <xdr:cNvPr id="1" name="Chart 2"/>
        <xdr:cNvGraphicFramePr/>
      </xdr:nvGraphicFramePr>
      <xdr:xfrm>
        <a:off x="3666600" y="2324160"/>
        <a:ext cx="2951640" cy="1655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9</xdr:col>
      <xdr:colOff>0</xdr:colOff>
      <xdr:row>9</xdr:row>
      <xdr:rowOff>0</xdr:rowOff>
    </xdr:from>
    <xdr:to>
      <xdr:col>12</xdr:col>
      <xdr:colOff>307440</xdr:colOff>
      <xdr:row>17</xdr:row>
      <xdr:rowOff>131760</xdr:rowOff>
    </xdr:to>
    <xdr:graphicFrame>
      <xdr:nvGraphicFramePr>
        <xdr:cNvPr id="2" name="Chart 3"/>
        <xdr:cNvGraphicFramePr/>
      </xdr:nvGraphicFramePr>
      <xdr:xfrm>
        <a:off x="7192080" y="2324160"/>
        <a:ext cx="2951640" cy="165564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23</xdr:row>
      <xdr:rowOff>0</xdr:rowOff>
    </xdr:from>
    <xdr:to>
      <xdr:col>4</xdr:col>
      <xdr:colOff>307800</xdr:colOff>
      <xdr:row>44</xdr:row>
      <xdr:rowOff>102960</xdr:rowOff>
    </xdr:to>
    <xdr:graphicFrame>
      <xdr:nvGraphicFramePr>
        <xdr:cNvPr id="3" name="Chart 4"/>
        <xdr:cNvGraphicFramePr/>
      </xdr:nvGraphicFramePr>
      <xdr:xfrm>
        <a:off x="141120" y="5486400"/>
        <a:ext cx="2951640" cy="410364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0</xdr:colOff>
      <xdr:row>23</xdr:row>
      <xdr:rowOff>0</xdr:rowOff>
    </xdr:from>
    <xdr:to>
      <xdr:col>8</xdr:col>
      <xdr:colOff>307440</xdr:colOff>
      <xdr:row>44</xdr:row>
      <xdr:rowOff>102960</xdr:rowOff>
    </xdr:to>
    <xdr:graphicFrame>
      <xdr:nvGraphicFramePr>
        <xdr:cNvPr id="4" name="Chart 5"/>
        <xdr:cNvGraphicFramePr/>
      </xdr:nvGraphicFramePr>
      <xdr:xfrm>
        <a:off x="3666600" y="5486400"/>
        <a:ext cx="2951640" cy="410364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23</xdr:row>
      <xdr:rowOff>0</xdr:rowOff>
    </xdr:from>
    <xdr:to>
      <xdr:col>12</xdr:col>
      <xdr:colOff>307440</xdr:colOff>
      <xdr:row>44</xdr:row>
      <xdr:rowOff>102960</xdr:rowOff>
    </xdr:to>
    <xdr:graphicFrame>
      <xdr:nvGraphicFramePr>
        <xdr:cNvPr id="5" name="Chart 6"/>
        <xdr:cNvGraphicFramePr/>
      </xdr:nvGraphicFramePr>
      <xdr:xfrm>
        <a:off x="7192080" y="5486400"/>
        <a:ext cx="2951640" cy="410364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10.xml.rels><?xml version="1.0" encoding="UTF-8"?>
<Relationships xmlns="http://schemas.openxmlformats.org/package/2006/relationships"><Relationship Id="rId1" Type="http://schemas.openxmlformats.org/officeDocument/2006/relationships/drawing" Target="../drawings/drawing8.xml"/>
</Relationships>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drawing" Target="../drawings/drawing9.xml"/><Relationship Id="rId3" Type="http://schemas.openxmlformats.org/officeDocument/2006/relationships/vmlDrawing" Target="../drawings/vmlDrawing4.vml"/>
</Relationships>
</file>

<file path=xl/worksheets/_rels/sheet12.xml.rels><?xml version="1.0" encoding="UTF-8"?>
<Relationships xmlns="http://schemas.openxmlformats.org/package/2006/relationships"><Relationship Id="rId1" Type="http://schemas.openxmlformats.org/officeDocument/2006/relationships/drawing" Target="../drawings/drawing10.xml"/>
</Relationships>
</file>

<file path=xl/worksheets/_rels/sheet13.xml.rels><?xml version="1.0" encoding="UTF-8"?>
<Relationships xmlns="http://schemas.openxmlformats.org/package/2006/relationships"><Relationship Id="rId1" Type="http://schemas.openxmlformats.org/officeDocument/2006/relationships/drawing" Target="../drawings/drawing11.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2.xml"/><Relationship Id="rId3" Type="http://schemas.openxmlformats.org/officeDocument/2006/relationships/vmlDrawing" Target="../drawings/vmlDrawing2.v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5.xml"/><Relationship Id="rId3" Type="http://schemas.openxmlformats.org/officeDocument/2006/relationships/vmlDrawing" Target="../drawings/vmlDrawing3.vml"/>
</Relationships>
</file>

<file path=xl/worksheets/_rels/sheet8.xml.rels><?xml version="1.0" encoding="UTF-8"?>
<Relationships xmlns="http://schemas.openxmlformats.org/package/2006/relationships"><Relationship Id="rId1" Type="http://schemas.openxmlformats.org/officeDocument/2006/relationships/drawing" Target="../drawings/drawing6.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5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13" min="2" style="0" width="12.5"/>
  </cols>
  <sheetData>
    <row r="2" customFormat="false" ht="30" hidden="false" customHeight="true" outlineLevel="0" collapsed="false">
      <c r="B2" s="1" t="s">
        <v>0</v>
      </c>
      <c r="C2" s="1"/>
      <c r="D2" s="1"/>
      <c r="E2" s="1"/>
      <c r="F2" s="1"/>
      <c r="G2" s="1"/>
      <c r="H2" s="1"/>
      <c r="I2" s="1"/>
      <c r="J2" s="1"/>
      <c r="K2" s="1"/>
      <c r="L2" s="1"/>
      <c r="M2" s="1"/>
    </row>
    <row r="3" customFormat="false" ht="15" hidden="false" customHeight="true" outlineLevel="0" collapsed="false">
      <c r="B3" s="2" t="s">
        <v>1</v>
      </c>
      <c r="C3" s="2"/>
      <c r="D3" s="2"/>
      <c r="E3" s="2"/>
      <c r="F3" s="2"/>
      <c r="G3" s="2"/>
      <c r="H3" s="2"/>
      <c r="I3" s="2"/>
      <c r="J3" s="2"/>
      <c r="K3" s="2"/>
      <c r="L3" s="2"/>
      <c r="M3" s="2"/>
    </row>
    <row r="5" customFormat="false" ht="24" hidden="false" customHeight="true" outlineLevel="0" collapsed="false">
      <c r="B5" s="3" t="s">
        <v>2</v>
      </c>
      <c r="C5" s="3"/>
      <c r="D5" s="3" t="s">
        <v>3</v>
      </c>
      <c r="E5" s="3"/>
      <c r="F5" s="3" t="s">
        <v>4</v>
      </c>
      <c r="G5" s="3"/>
      <c r="H5" s="3" t="s">
        <v>5</v>
      </c>
      <c r="I5" s="3"/>
      <c r="J5" s="3" t="s">
        <v>6</v>
      </c>
      <c r="K5" s="3"/>
      <c r="L5" s="3" t="s">
        <v>7</v>
      </c>
      <c r="M5" s="3"/>
    </row>
    <row r="6" customFormat="false" ht="33.75" hidden="false" customHeight="true" outlineLevel="0" collapsed="false">
      <c r="B6" s="4" t="n">
        <f aca="false">COUNTIF(Brands!C:C,"ON WEBSITE")+COUNTIF(Brands!C:C,"ON LIQUOR STORE")+COUNTIF(Brands!C:C,"IN SITE CATALOG")</f>
        <v>163</v>
      </c>
      <c r="C6" s="4"/>
      <c r="D6" s="4" t="n">
        <f aca="false">COUNTIF(Brands!C:C,"PRESS ONLY")</f>
        <v>13</v>
      </c>
      <c r="E6" s="4"/>
      <c r="F6" s="4" t="n">
        <f aca="false">COUNTIF(Brands!C:C,"POTENTIAL - HIGH")+COUNTIF(Brands!C:C,"POTENTIAL - MEDIUM")+COUNTIF(Brands!C:C,"POTENTIAL - LOW")</f>
        <v>15</v>
      </c>
      <c r="G6" s="4"/>
      <c r="H6" s="5" t="n">
        <f aca="false">COUNTIFS(Brands!F:F,"&lt;=15",Brands!C:C,"&lt;&gt;POTENTIAL*")</f>
        <v>24</v>
      </c>
      <c r="I6" s="5"/>
      <c r="J6" s="4" t="n">
        <v>34</v>
      </c>
      <c r="K6" s="4"/>
      <c r="L6" s="6" t="n">
        <v>0</v>
      </c>
      <c r="M6" s="6"/>
    </row>
    <row r="8" customFormat="false" ht="19.5" hidden="false" customHeight="true" outlineLevel="0" collapsed="false">
      <c r="B8" s="7" t="s">
        <v>8</v>
      </c>
      <c r="C8" s="7"/>
      <c r="D8" s="7"/>
      <c r="E8" s="7"/>
      <c r="F8" s="7"/>
      <c r="G8" s="7"/>
      <c r="H8" s="7"/>
      <c r="I8" s="7"/>
      <c r="J8" s="7"/>
      <c r="K8" s="7"/>
      <c r="L8" s="7"/>
      <c r="M8" s="7"/>
    </row>
    <row r="9" customFormat="false" ht="15.75" hidden="false" customHeight="true" outlineLevel="0" collapsed="false">
      <c r="B9" s="8" t="s">
        <v>9</v>
      </c>
      <c r="C9" s="8"/>
      <c r="D9" s="8"/>
      <c r="E9" s="8"/>
      <c r="F9" s="8" t="s">
        <v>10</v>
      </c>
      <c r="G9" s="8"/>
      <c r="H9" s="8"/>
      <c r="I9" s="8"/>
      <c r="J9" s="8" t="s">
        <v>11</v>
      </c>
      <c r="K9" s="8"/>
      <c r="L9" s="8"/>
      <c r="M9" s="8"/>
    </row>
    <row r="19" customFormat="false" ht="25.5" hidden="false" customHeight="true" outlineLevel="0" collapsed="false">
      <c r="B19" s="9" t="str">
        <f aca="false">TEXT(Calc!B7,"0%")</f>
        <v>11%</v>
      </c>
      <c r="C19" s="9"/>
      <c r="D19" s="9"/>
      <c r="E19" s="9"/>
      <c r="F19" s="9" t="str">
        <f aca="false">"0 of 108"</f>
        <v>0 of 108</v>
      </c>
      <c r="G19" s="9"/>
      <c r="H19" s="9"/>
      <c r="I19" s="9"/>
      <c r="J19" s="9" t="str">
        <f aca="false">"0 of 8"</f>
        <v>0 of 8</v>
      </c>
      <c r="K19" s="9"/>
      <c r="L19" s="9"/>
      <c r="M19" s="9"/>
    </row>
    <row r="20" customFormat="false" ht="24" hidden="false" customHeight="true" outlineLevel="0" collapsed="false">
      <c r="B20" s="10" t="s">
        <v>12</v>
      </c>
      <c r="C20" s="10"/>
      <c r="D20" s="10"/>
      <c r="E20" s="10"/>
      <c r="F20" s="10" t="s">
        <v>13</v>
      </c>
      <c r="G20" s="10"/>
      <c r="H20" s="10"/>
      <c r="I20" s="10"/>
      <c r="J20" s="10" t="s">
        <v>14</v>
      </c>
      <c r="K20" s="10"/>
      <c r="L20" s="10"/>
      <c r="M20" s="10"/>
    </row>
    <row r="22" customFormat="false" ht="19.5" hidden="false" customHeight="true" outlineLevel="0" collapsed="false">
      <c r="B22" s="7" t="s">
        <v>15</v>
      </c>
      <c r="C22" s="7"/>
      <c r="D22" s="7"/>
      <c r="E22" s="7"/>
      <c r="F22" s="7"/>
      <c r="G22" s="7"/>
      <c r="H22" s="7"/>
      <c r="I22" s="7"/>
      <c r="J22" s="7"/>
      <c r="K22" s="7"/>
      <c r="L22" s="7"/>
      <c r="M22" s="7"/>
    </row>
    <row r="23" customFormat="false" ht="30" hidden="false" customHeight="true" outlineLevel="0" collapsed="false">
      <c r="B23" s="11" t="s">
        <v>16</v>
      </c>
      <c r="C23" s="11"/>
      <c r="D23" s="11"/>
      <c r="E23" s="11"/>
      <c r="F23" s="11" t="s">
        <v>17</v>
      </c>
      <c r="G23" s="11"/>
      <c r="H23" s="11"/>
      <c r="I23" s="11"/>
      <c r="J23" s="11" t="s">
        <v>18</v>
      </c>
      <c r="K23" s="11"/>
      <c r="L23" s="11"/>
      <c r="M23" s="11"/>
    </row>
    <row r="48" customFormat="false" ht="19.5" hidden="false" customHeight="true" outlineLevel="0" collapsed="false">
      <c r="B48" s="7" t="s">
        <v>19</v>
      </c>
      <c r="C48" s="7"/>
      <c r="D48" s="7"/>
      <c r="E48" s="7"/>
      <c r="F48" s="7"/>
      <c r="G48" s="7"/>
      <c r="H48" s="7"/>
      <c r="I48" s="7"/>
      <c r="J48" s="7"/>
      <c r="K48" s="7"/>
      <c r="L48" s="7"/>
      <c r="M48" s="7"/>
    </row>
    <row r="49" customFormat="false" ht="21.75" hidden="false" customHeight="true" outlineLevel="0" collapsed="false">
      <c r="B49" s="12" t="s">
        <v>20</v>
      </c>
      <c r="C49" s="12"/>
      <c r="D49" s="12"/>
      <c r="E49" s="12"/>
      <c r="F49" s="12"/>
      <c r="G49" s="12"/>
      <c r="H49" s="12"/>
      <c r="I49" s="12"/>
      <c r="J49" s="12"/>
      <c r="K49" s="12"/>
      <c r="L49" s="12"/>
      <c r="M49" s="12"/>
    </row>
    <row r="50" customFormat="false" ht="36" hidden="false" customHeight="true" outlineLevel="0" collapsed="false">
      <c r="B50" s="12" t="s">
        <v>21</v>
      </c>
      <c r="C50" s="12"/>
      <c r="D50" s="12"/>
      <c r="E50" s="12"/>
      <c r="F50" s="12"/>
      <c r="G50" s="12"/>
      <c r="H50" s="12"/>
      <c r="I50" s="12"/>
      <c r="J50" s="12"/>
      <c r="K50" s="12"/>
      <c r="L50" s="12"/>
      <c r="M50" s="12"/>
    </row>
    <row r="51" customFormat="false" ht="24" hidden="false" customHeight="true" outlineLevel="0" collapsed="false">
      <c r="B51" s="12" t="s">
        <v>22</v>
      </c>
      <c r="C51" s="12"/>
      <c r="D51" s="12"/>
      <c r="E51" s="12"/>
      <c r="F51" s="12"/>
      <c r="G51" s="12"/>
      <c r="H51" s="12"/>
      <c r="I51" s="12"/>
      <c r="J51" s="12"/>
      <c r="K51" s="12"/>
      <c r="L51" s="12"/>
      <c r="M51" s="12"/>
    </row>
    <row r="52" customFormat="false" ht="24" hidden="false" customHeight="true" outlineLevel="0" collapsed="false">
      <c r="B52" s="12" t="s">
        <v>23</v>
      </c>
      <c r="C52" s="12"/>
      <c r="D52" s="12"/>
      <c r="E52" s="12"/>
      <c r="F52" s="12"/>
      <c r="G52" s="12"/>
      <c r="H52" s="12"/>
      <c r="I52" s="12"/>
      <c r="J52" s="12"/>
      <c r="K52" s="12"/>
      <c r="L52" s="12"/>
      <c r="M52" s="12"/>
    </row>
  </sheetData>
  <mergeCells count="33">
    <mergeCell ref="B2:M2"/>
    <mergeCell ref="B3:M3"/>
    <mergeCell ref="B5:C5"/>
    <mergeCell ref="D5:E5"/>
    <mergeCell ref="F5:G5"/>
    <mergeCell ref="H5:I5"/>
    <mergeCell ref="J5:K5"/>
    <mergeCell ref="L5:M5"/>
    <mergeCell ref="B6:C6"/>
    <mergeCell ref="D6:E6"/>
    <mergeCell ref="F6:G6"/>
    <mergeCell ref="H6:I6"/>
    <mergeCell ref="J6:K6"/>
    <mergeCell ref="L6:M6"/>
    <mergeCell ref="B8:M8"/>
    <mergeCell ref="B9:E9"/>
    <mergeCell ref="F9:I9"/>
    <mergeCell ref="J9:M9"/>
    <mergeCell ref="B19:E19"/>
    <mergeCell ref="F19:I19"/>
    <mergeCell ref="J19:M19"/>
    <mergeCell ref="B20:E20"/>
    <mergeCell ref="F20:I20"/>
    <mergeCell ref="J20:M20"/>
    <mergeCell ref="B22:M22"/>
    <mergeCell ref="B23:E23"/>
    <mergeCell ref="F23:I23"/>
    <mergeCell ref="J23:M23"/>
    <mergeCell ref="B48:M48"/>
    <mergeCell ref="B49:M49"/>
    <mergeCell ref="B50:M50"/>
    <mergeCell ref="B51:M51"/>
    <mergeCell ref="B52:M5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26"/>
    <col collapsed="false" customWidth="true" hidden="false" outlineLevel="0" max="3" min="3" style="0" width="46"/>
    <col collapsed="false" customWidth="true" hidden="false" outlineLevel="0" max="4" min="4" style="0" width="40"/>
    <col collapsed="false" customWidth="true" hidden="false" outlineLevel="0" max="5" min="5" style="0" width="46"/>
    <col collapsed="false" customWidth="true" hidden="false" outlineLevel="0" max="6" min="6" style="0" width="11"/>
    <col collapsed="false" customWidth="true" hidden="false" outlineLevel="0" max="7" min="7" style="0" width="30"/>
  </cols>
  <sheetData>
    <row r="1" customFormat="false" ht="15" hidden="false" customHeight="false" outlineLevel="0" collapsed="false">
      <c r="A1" s="18" t="s">
        <v>9871</v>
      </c>
      <c r="B1" s="18" t="s">
        <v>111</v>
      </c>
      <c r="C1" s="18" t="s">
        <v>9872</v>
      </c>
      <c r="D1" s="18" t="s">
        <v>9873</v>
      </c>
      <c r="E1" s="18" t="s">
        <v>9874</v>
      </c>
      <c r="F1" s="18" t="s">
        <v>9875</v>
      </c>
      <c r="G1" s="18" t="s">
        <v>477</v>
      </c>
    </row>
    <row r="2" customFormat="false" ht="35.05" hidden="false" customHeight="false" outlineLevel="0" collapsed="false">
      <c r="A2" s="19" t="s">
        <v>457</v>
      </c>
      <c r="B2" s="19" t="s">
        <v>9876</v>
      </c>
      <c r="C2" s="19" t="s">
        <v>9877</v>
      </c>
      <c r="D2" s="19" t="s">
        <v>9878</v>
      </c>
      <c r="E2" s="19" t="s">
        <v>9879</v>
      </c>
      <c r="F2" s="19" t="s">
        <v>9880</v>
      </c>
      <c r="G2" s="19" t="s">
        <v>9881</v>
      </c>
    </row>
    <row r="3" customFormat="false" ht="23.85" hidden="false" customHeight="false" outlineLevel="0" collapsed="false">
      <c r="A3" s="19" t="s">
        <v>462</v>
      </c>
      <c r="B3" s="19" t="s">
        <v>9876</v>
      </c>
      <c r="C3" s="19" t="s">
        <v>9882</v>
      </c>
      <c r="D3" s="19" t="s">
        <v>9883</v>
      </c>
      <c r="E3" s="19" t="s">
        <v>9884</v>
      </c>
      <c r="F3" s="19" t="s">
        <v>9880</v>
      </c>
      <c r="G3" s="19" t="s">
        <v>9885</v>
      </c>
    </row>
    <row r="4" customFormat="false" ht="23.85" hidden="false" customHeight="false" outlineLevel="0" collapsed="false">
      <c r="A4" s="19" t="s">
        <v>9886</v>
      </c>
      <c r="B4" s="19" t="s">
        <v>9876</v>
      </c>
      <c r="C4" s="19" t="s">
        <v>9887</v>
      </c>
      <c r="D4" s="19" t="s">
        <v>9888</v>
      </c>
      <c r="E4" s="19" t="s">
        <v>9889</v>
      </c>
      <c r="F4" s="19" t="s">
        <v>9880</v>
      </c>
      <c r="G4" s="19" t="s">
        <v>9890</v>
      </c>
    </row>
    <row r="5" customFormat="false" ht="23.85" hidden="false" customHeight="false" outlineLevel="0" collapsed="false">
      <c r="A5" s="19" t="s">
        <v>464</v>
      </c>
      <c r="B5" s="19" t="s">
        <v>9876</v>
      </c>
      <c r="C5" s="19" t="s">
        <v>9891</v>
      </c>
      <c r="D5" s="19" t="s">
        <v>9892</v>
      </c>
      <c r="E5" s="19" t="s">
        <v>9893</v>
      </c>
      <c r="F5" s="19" t="s">
        <v>9894</v>
      </c>
      <c r="G5" s="19" t="s">
        <v>9895</v>
      </c>
    </row>
    <row r="6" customFormat="false" ht="23.85" hidden="false" customHeight="false" outlineLevel="0" collapsed="false">
      <c r="A6" s="19" t="s">
        <v>531</v>
      </c>
      <c r="B6" s="19" t="s">
        <v>9876</v>
      </c>
      <c r="C6" s="19" t="s">
        <v>9896</v>
      </c>
      <c r="D6" s="19" t="s">
        <v>9897</v>
      </c>
      <c r="E6" s="19" t="s">
        <v>9898</v>
      </c>
      <c r="F6" s="19" t="s">
        <v>9894</v>
      </c>
      <c r="G6" s="19" t="s">
        <v>9899</v>
      </c>
    </row>
    <row r="7" customFormat="false" ht="23.85" hidden="false" customHeight="false" outlineLevel="0" collapsed="false">
      <c r="A7" s="19" t="s">
        <v>9900</v>
      </c>
      <c r="B7" s="19" t="s">
        <v>9876</v>
      </c>
      <c r="C7" s="19" t="s">
        <v>9901</v>
      </c>
      <c r="D7" s="19" t="s">
        <v>9902</v>
      </c>
      <c r="E7" s="19" t="s">
        <v>9903</v>
      </c>
      <c r="F7" s="19" t="s">
        <v>9894</v>
      </c>
      <c r="G7" s="19" t="s">
        <v>9904</v>
      </c>
    </row>
    <row r="8" customFormat="false" ht="23.85" hidden="false" customHeight="false" outlineLevel="0" collapsed="false">
      <c r="A8" s="19" t="s">
        <v>9905</v>
      </c>
      <c r="B8" s="19" t="s">
        <v>9876</v>
      </c>
      <c r="C8" s="19" t="s">
        <v>9906</v>
      </c>
      <c r="D8" s="19" t="s">
        <v>9907</v>
      </c>
      <c r="E8" s="19" t="s">
        <v>9908</v>
      </c>
      <c r="F8" s="19" t="s">
        <v>9909</v>
      </c>
      <c r="G8" s="19" t="s">
        <v>9910</v>
      </c>
    </row>
    <row r="9" customFormat="false" ht="23.85" hidden="false" customHeight="false" outlineLevel="0" collapsed="false">
      <c r="A9" s="19" t="s">
        <v>9911</v>
      </c>
      <c r="B9" s="19" t="s">
        <v>9912</v>
      </c>
      <c r="C9" s="19" t="s">
        <v>9913</v>
      </c>
      <c r="D9" s="19" t="s">
        <v>9914</v>
      </c>
      <c r="E9" s="19" t="s">
        <v>9915</v>
      </c>
      <c r="F9" s="19" t="s">
        <v>9880</v>
      </c>
      <c r="G9" s="19" t="s">
        <v>9916</v>
      </c>
    </row>
    <row r="10" customFormat="false" ht="23.85" hidden="false" customHeight="false" outlineLevel="0" collapsed="false">
      <c r="A10" s="19" t="s">
        <v>9917</v>
      </c>
      <c r="B10" s="19" t="s">
        <v>9912</v>
      </c>
      <c r="C10" s="19" t="s">
        <v>9918</v>
      </c>
      <c r="D10" s="19" t="s">
        <v>9919</v>
      </c>
      <c r="E10" s="19" t="s">
        <v>9920</v>
      </c>
      <c r="F10" s="19" t="s">
        <v>9880</v>
      </c>
      <c r="G10" s="19" t="s">
        <v>9921</v>
      </c>
    </row>
    <row r="11" customFormat="false" ht="23.85" hidden="false" customHeight="false" outlineLevel="0" collapsed="false">
      <c r="A11" s="19" t="s">
        <v>9922</v>
      </c>
      <c r="B11" s="19" t="s">
        <v>9912</v>
      </c>
      <c r="C11" s="19" t="s">
        <v>9923</v>
      </c>
      <c r="D11" s="19" t="s">
        <v>9924</v>
      </c>
      <c r="E11" s="19" t="s">
        <v>9925</v>
      </c>
      <c r="F11" s="19" t="s">
        <v>9880</v>
      </c>
      <c r="G11" s="19" t="s">
        <v>9926</v>
      </c>
    </row>
    <row r="12" customFormat="false" ht="23.85" hidden="false" customHeight="false" outlineLevel="0" collapsed="false">
      <c r="A12" s="19" t="s">
        <v>9927</v>
      </c>
      <c r="B12" s="19" t="s">
        <v>9912</v>
      </c>
      <c r="C12" s="19" t="s">
        <v>9928</v>
      </c>
      <c r="D12" s="19" t="s">
        <v>9929</v>
      </c>
      <c r="E12" s="19" t="s">
        <v>9930</v>
      </c>
      <c r="F12" s="19" t="s">
        <v>9880</v>
      </c>
      <c r="G12" s="19" t="s">
        <v>9931</v>
      </c>
    </row>
    <row r="13" customFormat="false" ht="35.05" hidden="false" customHeight="false" outlineLevel="0" collapsed="false">
      <c r="A13" s="19" t="s">
        <v>9932</v>
      </c>
      <c r="B13" s="19" t="s">
        <v>9912</v>
      </c>
      <c r="C13" s="19" t="s">
        <v>9933</v>
      </c>
      <c r="D13" s="19" t="s">
        <v>9934</v>
      </c>
      <c r="E13" s="19" t="s">
        <v>9935</v>
      </c>
      <c r="F13" s="19" t="s">
        <v>9880</v>
      </c>
      <c r="G13" s="19" t="s">
        <v>9936</v>
      </c>
    </row>
    <row r="14" customFormat="false" ht="23.85" hidden="false" customHeight="false" outlineLevel="0" collapsed="false">
      <c r="A14" s="19" t="s">
        <v>9937</v>
      </c>
      <c r="B14" s="19" t="s">
        <v>9912</v>
      </c>
      <c r="C14" s="19" t="s">
        <v>9938</v>
      </c>
      <c r="D14" s="19" t="s">
        <v>9939</v>
      </c>
      <c r="E14" s="19" t="s">
        <v>9940</v>
      </c>
      <c r="F14" s="19" t="s">
        <v>9894</v>
      </c>
      <c r="G14" s="19" t="s">
        <v>9941</v>
      </c>
    </row>
    <row r="15" customFormat="false" ht="79.85" hidden="false" customHeight="false" outlineLevel="0" collapsed="false">
      <c r="A15" s="19" t="s">
        <v>9942</v>
      </c>
      <c r="B15" s="19" t="s">
        <v>9912</v>
      </c>
      <c r="C15" s="19" t="s">
        <v>9943</v>
      </c>
      <c r="D15" s="19" t="s">
        <v>9944</v>
      </c>
      <c r="E15" s="19" t="s">
        <v>9945</v>
      </c>
      <c r="F15" s="19" t="s">
        <v>9894</v>
      </c>
      <c r="G15" s="19" t="s">
        <v>9946</v>
      </c>
    </row>
    <row r="16" customFormat="false" ht="23.85" hidden="false" customHeight="false" outlineLevel="0" collapsed="false">
      <c r="A16" s="19" t="s">
        <v>9947</v>
      </c>
      <c r="B16" s="19" t="s">
        <v>9912</v>
      </c>
      <c r="C16" s="19" t="s">
        <v>9948</v>
      </c>
      <c r="D16" s="19" t="s">
        <v>9949</v>
      </c>
      <c r="E16" s="19" t="s">
        <v>9950</v>
      </c>
      <c r="F16" s="19" t="s">
        <v>9894</v>
      </c>
      <c r="G16" s="19" t="s">
        <v>9951</v>
      </c>
    </row>
    <row r="17" customFormat="false" ht="23.85" hidden="false" customHeight="false" outlineLevel="0" collapsed="false">
      <c r="A17" s="19" t="s">
        <v>9952</v>
      </c>
      <c r="B17" s="19" t="s">
        <v>9912</v>
      </c>
      <c r="C17" s="19" t="s">
        <v>9953</v>
      </c>
      <c r="D17" s="19" t="s">
        <v>9954</v>
      </c>
      <c r="E17" s="19" t="s">
        <v>9955</v>
      </c>
      <c r="F17" s="19" t="s">
        <v>9894</v>
      </c>
      <c r="G17" s="19" t="s">
        <v>9956</v>
      </c>
    </row>
    <row r="18" customFormat="false" ht="23.85" hidden="false" customHeight="false" outlineLevel="0" collapsed="false">
      <c r="A18" s="19" t="s">
        <v>9957</v>
      </c>
      <c r="B18" s="19" t="s">
        <v>9958</v>
      </c>
      <c r="C18" s="19" t="s">
        <v>9959</v>
      </c>
      <c r="D18" s="19" t="s">
        <v>9960</v>
      </c>
      <c r="E18" s="19" t="s">
        <v>9961</v>
      </c>
      <c r="F18" s="19" t="s">
        <v>9880</v>
      </c>
      <c r="G18" s="19" t="s">
        <v>9962</v>
      </c>
    </row>
    <row r="19" customFormat="false" ht="23.85" hidden="false" customHeight="false" outlineLevel="0" collapsed="false">
      <c r="A19" s="19" t="s">
        <v>9963</v>
      </c>
      <c r="B19" s="19" t="s">
        <v>9958</v>
      </c>
      <c r="C19" s="19" t="s">
        <v>9964</v>
      </c>
      <c r="D19" s="19" t="s">
        <v>9965</v>
      </c>
      <c r="E19" s="19" t="s">
        <v>9966</v>
      </c>
      <c r="F19" s="19" t="s">
        <v>9880</v>
      </c>
      <c r="G19" s="19" t="s">
        <v>9967</v>
      </c>
    </row>
    <row r="20" customFormat="false" ht="23.85" hidden="false" customHeight="false" outlineLevel="0" collapsed="false">
      <c r="A20" s="19" t="s">
        <v>9968</v>
      </c>
      <c r="B20" s="19" t="s">
        <v>9958</v>
      </c>
      <c r="C20" s="19" t="s">
        <v>9969</v>
      </c>
      <c r="D20" s="19" t="s">
        <v>9970</v>
      </c>
      <c r="E20" s="19" t="s">
        <v>9971</v>
      </c>
      <c r="F20" s="19" t="s">
        <v>9894</v>
      </c>
      <c r="G20" s="19" t="s">
        <v>9972</v>
      </c>
    </row>
    <row r="21" customFormat="false" ht="23.85" hidden="false" customHeight="false" outlineLevel="0" collapsed="false">
      <c r="A21" s="19" t="s">
        <v>9973</v>
      </c>
      <c r="B21" s="19" t="s">
        <v>9958</v>
      </c>
      <c r="C21" s="19" t="s">
        <v>9974</v>
      </c>
      <c r="D21" s="19" t="s">
        <v>9975</v>
      </c>
      <c r="E21" s="19" t="s">
        <v>9976</v>
      </c>
      <c r="F21" s="19" t="s">
        <v>9909</v>
      </c>
      <c r="G21" s="19" t="s">
        <v>9977</v>
      </c>
    </row>
    <row r="22" customFormat="false" ht="23.85" hidden="false" customHeight="false" outlineLevel="0" collapsed="false">
      <c r="A22" s="19" t="s">
        <v>9978</v>
      </c>
      <c r="B22" s="19" t="s">
        <v>9979</v>
      </c>
      <c r="C22" s="19" t="s">
        <v>9980</v>
      </c>
      <c r="D22" s="19" t="s">
        <v>9981</v>
      </c>
      <c r="E22" s="19" t="s">
        <v>9982</v>
      </c>
      <c r="F22" s="19" t="s">
        <v>9894</v>
      </c>
      <c r="G22" s="19" t="s">
        <v>9983</v>
      </c>
    </row>
    <row r="23" customFormat="false" ht="23.85" hidden="false" customHeight="false" outlineLevel="0" collapsed="false">
      <c r="A23" s="19" t="s">
        <v>9984</v>
      </c>
      <c r="B23" s="19" t="s">
        <v>9979</v>
      </c>
      <c r="C23" s="19" t="s">
        <v>9985</v>
      </c>
      <c r="D23" s="19" t="s">
        <v>9986</v>
      </c>
      <c r="E23" s="19" t="s">
        <v>9987</v>
      </c>
      <c r="F23" s="19" t="s">
        <v>9894</v>
      </c>
      <c r="G23" s="19" t="s">
        <v>9988</v>
      </c>
    </row>
    <row r="24" customFormat="false" ht="35.05" hidden="false" customHeight="false" outlineLevel="0" collapsed="false">
      <c r="A24" s="19" t="s">
        <v>9989</v>
      </c>
      <c r="B24" s="19" t="s">
        <v>9979</v>
      </c>
      <c r="C24" s="19" t="s">
        <v>9990</v>
      </c>
      <c r="D24" s="19" t="s">
        <v>9991</v>
      </c>
      <c r="E24" s="19" t="s">
        <v>9992</v>
      </c>
      <c r="F24" s="19" t="s">
        <v>9880</v>
      </c>
      <c r="G24" s="19" t="s">
        <v>9993</v>
      </c>
    </row>
    <row r="25" customFormat="false" ht="23.85" hidden="false" customHeight="false" outlineLevel="0" collapsed="false">
      <c r="A25" s="19" t="s">
        <v>9994</v>
      </c>
      <c r="B25" s="19" t="s">
        <v>9979</v>
      </c>
      <c r="C25" s="19" t="s">
        <v>9995</v>
      </c>
      <c r="D25" s="19" t="s">
        <v>9996</v>
      </c>
      <c r="E25" s="19" t="s">
        <v>9997</v>
      </c>
      <c r="F25" s="19" t="s">
        <v>9894</v>
      </c>
      <c r="G25" s="19" t="s">
        <v>9998</v>
      </c>
    </row>
    <row r="26" customFormat="false" ht="23.85" hidden="false" customHeight="false" outlineLevel="0" collapsed="false">
      <c r="A26" s="19" t="s">
        <v>9999</v>
      </c>
      <c r="B26" s="19" t="s">
        <v>10000</v>
      </c>
      <c r="C26" s="19" t="s">
        <v>10001</v>
      </c>
      <c r="D26" s="19" t="s">
        <v>10002</v>
      </c>
      <c r="E26" s="19" t="s">
        <v>10003</v>
      </c>
      <c r="F26" s="19" t="s">
        <v>9894</v>
      </c>
      <c r="G26" s="19" t="s">
        <v>10004</v>
      </c>
    </row>
    <row r="27" customFormat="false" ht="23.85" hidden="false" customHeight="false" outlineLevel="0" collapsed="false">
      <c r="A27" s="19" t="s">
        <v>10005</v>
      </c>
      <c r="B27" s="19" t="s">
        <v>10000</v>
      </c>
      <c r="C27" s="19" t="s">
        <v>10006</v>
      </c>
      <c r="D27" s="19" t="s">
        <v>10007</v>
      </c>
      <c r="E27" s="19" t="s">
        <v>10008</v>
      </c>
      <c r="F27" s="19" t="s">
        <v>9894</v>
      </c>
      <c r="G27" s="19" t="s">
        <v>10009</v>
      </c>
    </row>
    <row r="28" customFormat="false" ht="23.85" hidden="false" customHeight="false" outlineLevel="0" collapsed="false">
      <c r="A28" s="19" t="s">
        <v>10010</v>
      </c>
      <c r="B28" s="19" t="s">
        <v>10000</v>
      </c>
      <c r="C28" s="19" t="s">
        <v>10011</v>
      </c>
      <c r="D28" s="19" t="s">
        <v>10012</v>
      </c>
      <c r="E28" s="19" t="s">
        <v>10013</v>
      </c>
      <c r="F28" s="19" t="s">
        <v>9894</v>
      </c>
      <c r="G28" s="19" t="s">
        <v>10014</v>
      </c>
    </row>
    <row r="29" customFormat="false" ht="23.85" hidden="false" customHeight="false" outlineLevel="0" collapsed="false">
      <c r="A29" s="19" t="s">
        <v>10015</v>
      </c>
      <c r="B29" s="19" t="s">
        <v>10000</v>
      </c>
      <c r="C29" s="19" t="s">
        <v>10016</v>
      </c>
      <c r="D29" s="19" t="s">
        <v>10017</v>
      </c>
      <c r="E29" s="19" t="s">
        <v>10018</v>
      </c>
      <c r="F29" s="19" t="s">
        <v>9909</v>
      </c>
      <c r="G29" s="19" t="s">
        <v>10019</v>
      </c>
    </row>
    <row r="30" customFormat="false" ht="35.05" hidden="false" customHeight="false" outlineLevel="0" collapsed="false">
      <c r="A30" s="19" t="s">
        <v>10020</v>
      </c>
      <c r="B30" s="19" t="s">
        <v>10021</v>
      </c>
      <c r="C30" s="19" t="s">
        <v>10022</v>
      </c>
      <c r="D30" s="19" t="s">
        <v>10023</v>
      </c>
      <c r="E30" s="19" t="s">
        <v>10024</v>
      </c>
      <c r="F30" s="19" t="s">
        <v>9880</v>
      </c>
      <c r="G30" s="19" t="s">
        <v>10025</v>
      </c>
    </row>
    <row r="31" customFormat="false" ht="23.85" hidden="false" customHeight="false" outlineLevel="0" collapsed="false">
      <c r="A31" s="19" t="s">
        <v>10026</v>
      </c>
      <c r="B31" s="19" t="s">
        <v>10021</v>
      </c>
      <c r="C31" s="19" t="s">
        <v>10027</v>
      </c>
      <c r="D31" s="19" t="s">
        <v>10028</v>
      </c>
      <c r="E31" s="19" t="s">
        <v>10029</v>
      </c>
      <c r="F31" s="19" t="s">
        <v>9894</v>
      </c>
      <c r="G31" s="19" t="s">
        <v>10030</v>
      </c>
    </row>
    <row r="32" customFormat="false" ht="23.85" hidden="false" customHeight="false" outlineLevel="0" collapsed="false">
      <c r="A32" s="19" t="s">
        <v>10031</v>
      </c>
      <c r="B32" s="19" t="s">
        <v>10021</v>
      </c>
      <c r="C32" s="19" t="s">
        <v>10032</v>
      </c>
      <c r="D32" s="19" t="s">
        <v>10033</v>
      </c>
      <c r="E32" s="19" t="s">
        <v>10034</v>
      </c>
      <c r="F32" s="19" t="s">
        <v>9894</v>
      </c>
      <c r="G32" s="19" t="s">
        <v>10035</v>
      </c>
    </row>
    <row r="33" customFormat="false" ht="23.85" hidden="false" customHeight="false" outlineLevel="0" collapsed="false">
      <c r="A33" s="19" t="s">
        <v>10036</v>
      </c>
      <c r="B33" s="19" t="s">
        <v>10021</v>
      </c>
      <c r="C33" s="19" t="s">
        <v>10037</v>
      </c>
      <c r="D33" s="19" t="s">
        <v>10038</v>
      </c>
      <c r="E33" s="19" t="s">
        <v>10039</v>
      </c>
      <c r="F33" s="19" t="s">
        <v>9894</v>
      </c>
      <c r="G33" s="19" t="s">
        <v>10040</v>
      </c>
    </row>
    <row r="34" customFormat="false" ht="23.85" hidden="false" customHeight="false" outlineLevel="0" collapsed="false">
      <c r="A34" s="19" t="s">
        <v>10041</v>
      </c>
      <c r="B34" s="19" t="s">
        <v>10021</v>
      </c>
      <c r="C34" s="19" t="s">
        <v>10042</v>
      </c>
      <c r="D34" s="19" t="s">
        <v>10043</v>
      </c>
      <c r="E34" s="19" t="s">
        <v>10044</v>
      </c>
      <c r="F34" s="19" t="s">
        <v>9894</v>
      </c>
      <c r="G34" s="19" t="s">
        <v>10045</v>
      </c>
    </row>
    <row r="35" customFormat="false" ht="23.85" hidden="false" customHeight="false" outlineLevel="0" collapsed="false">
      <c r="A35" s="19" t="s">
        <v>10046</v>
      </c>
      <c r="B35" s="19" t="s">
        <v>10047</v>
      </c>
      <c r="C35" s="19" t="s">
        <v>10048</v>
      </c>
      <c r="D35" s="19" t="s">
        <v>10049</v>
      </c>
      <c r="E35" s="19" t="s">
        <v>10050</v>
      </c>
      <c r="F35" s="19" t="s">
        <v>9894</v>
      </c>
      <c r="G35" s="19" t="s">
        <v>10051</v>
      </c>
    </row>
    <row r="36" customFormat="false" ht="23.85" hidden="false" customHeight="false" outlineLevel="0" collapsed="false">
      <c r="A36" s="19" t="s">
        <v>10052</v>
      </c>
      <c r="B36" s="19" t="s">
        <v>10047</v>
      </c>
      <c r="C36" s="19" t="s">
        <v>10053</v>
      </c>
      <c r="D36" s="19" t="s">
        <v>10054</v>
      </c>
      <c r="E36" s="19" t="s">
        <v>10055</v>
      </c>
      <c r="F36" s="19" t="s">
        <v>9894</v>
      </c>
      <c r="G36" s="19" t="s">
        <v>10056</v>
      </c>
    </row>
    <row r="37" customFormat="false" ht="35.05" hidden="false" customHeight="false" outlineLevel="0" collapsed="false">
      <c r="A37" s="19" t="s">
        <v>10057</v>
      </c>
      <c r="B37" s="19" t="s">
        <v>10047</v>
      </c>
      <c r="C37" s="19" t="s">
        <v>10058</v>
      </c>
      <c r="D37" s="19" t="s">
        <v>10059</v>
      </c>
      <c r="E37" s="19" t="s">
        <v>10060</v>
      </c>
      <c r="F37" s="19" t="s">
        <v>9894</v>
      </c>
      <c r="G37" s="19" t="s">
        <v>10061</v>
      </c>
    </row>
    <row r="38" customFormat="false" ht="23.85" hidden="false" customHeight="false" outlineLevel="0" collapsed="false">
      <c r="A38" s="19" t="s">
        <v>10062</v>
      </c>
      <c r="B38" s="19" t="s">
        <v>10047</v>
      </c>
      <c r="C38" s="19" t="s">
        <v>10063</v>
      </c>
      <c r="D38" s="19" t="s">
        <v>10064</v>
      </c>
      <c r="E38" s="19" t="s">
        <v>10065</v>
      </c>
      <c r="F38" s="19" t="s">
        <v>9909</v>
      </c>
      <c r="G38" s="19" t="s">
        <v>10066</v>
      </c>
    </row>
    <row r="40" customFormat="false" ht="15" hidden="false" customHeight="false" outlineLevel="0" collapsed="false">
      <c r="A40" s="27" t="s">
        <v>10067</v>
      </c>
      <c r="B40" s="27"/>
      <c r="C40" s="27"/>
      <c r="D40" s="27"/>
      <c r="E40" s="27"/>
      <c r="F40" s="27"/>
      <c r="G40" s="27"/>
    </row>
    <row r="41" customFormat="false" ht="15" hidden="false" customHeight="false" outlineLevel="0" collapsed="false">
      <c r="A41" s="28" t="s">
        <v>10068</v>
      </c>
      <c r="B41" s="28"/>
      <c r="C41" s="28"/>
      <c r="D41" s="28"/>
      <c r="E41" s="28"/>
      <c r="F41" s="28"/>
      <c r="G41" s="28"/>
    </row>
    <row r="42" customFormat="false" ht="15" hidden="false" customHeight="false" outlineLevel="0" collapsed="false">
      <c r="A42" s="28" t="s">
        <v>10069</v>
      </c>
      <c r="B42" s="28"/>
      <c r="C42" s="28"/>
      <c r="D42" s="28"/>
      <c r="E42" s="28"/>
      <c r="F42" s="28"/>
      <c r="G42" s="28"/>
    </row>
    <row r="43" customFormat="false" ht="15" hidden="false" customHeight="false" outlineLevel="0" collapsed="false">
      <c r="A43" s="28" t="s">
        <v>10070</v>
      </c>
      <c r="B43" s="28"/>
      <c r="C43" s="28"/>
      <c r="D43" s="28"/>
      <c r="E43" s="28"/>
      <c r="F43" s="28"/>
      <c r="G43" s="28"/>
    </row>
    <row r="44" customFormat="false" ht="15" hidden="false" customHeight="false" outlineLevel="0" collapsed="false">
      <c r="A44" s="28" t="s">
        <v>10071</v>
      </c>
      <c r="B44" s="28"/>
      <c r="C44" s="28"/>
      <c r="D44" s="28"/>
      <c r="E44" s="28"/>
      <c r="F44" s="28"/>
      <c r="G44" s="28"/>
    </row>
    <row r="45" customFormat="false" ht="15" hidden="false" customHeight="false" outlineLevel="0" collapsed="false">
      <c r="A45" s="28" t="s">
        <v>10072</v>
      </c>
      <c r="B45" s="28"/>
      <c r="C45" s="28"/>
      <c r="D45" s="28"/>
      <c r="E45" s="28"/>
      <c r="F45" s="28"/>
      <c r="G45" s="28"/>
    </row>
  </sheetData>
  <autoFilter ref="A1:G38"/>
  <mergeCells count="6">
    <mergeCell ref="A40:G40"/>
    <mergeCell ref="A41:G41"/>
    <mergeCell ref="A42:G42"/>
    <mergeCell ref="A43:G43"/>
    <mergeCell ref="A44:G44"/>
    <mergeCell ref="A45:G4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21"/>
    <col collapsed="false" customWidth="true" hidden="false" outlineLevel="0" max="3" min="3" style="0" width="32"/>
    <col collapsed="false" customWidth="true" hidden="false" outlineLevel="0" max="4" min="4" style="0" width="34"/>
    <col collapsed="false" customWidth="true" hidden="false" outlineLevel="0" max="5" min="5" style="0" width="28"/>
    <col collapsed="false" customWidth="true" hidden="false" outlineLevel="0" max="6" min="6" style="0" width="36"/>
    <col collapsed="false" customWidth="true" hidden="false" outlineLevel="0" max="7" min="7" style="0" width="32"/>
    <col collapsed="false" customWidth="true" hidden="false" outlineLevel="0" max="8" min="8" style="0" width="17"/>
    <col collapsed="false" customWidth="true" hidden="false" outlineLevel="0" max="9" min="9" style="0" width="24"/>
  </cols>
  <sheetData>
    <row r="1" customFormat="false" ht="15" hidden="false" customHeight="false" outlineLevel="0" collapsed="false">
      <c r="A1" s="18" t="s">
        <v>10073</v>
      </c>
      <c r="B1" s="18" t="s">
        <v>10074</v>
      </c>
      <c r="C1" s="18" t="s">
        <v>10075</v>
      </c>
      <c r="D1" s="18" t="s">
        <v>10076</v>
      </c>
      <c r="E1" s="18" t="s">
        <v>10077</v>
      </c>
      <c r="F1" s="18" t="s">
        <v>10078</v>
      </c>
      <c r="G1" s="18" t="s">
        <v>10079</v>
      </c>
      <c r="H1" s="18" t="s">
        <v>9875</v>
      </c>
      <c r="I1" s="18" t="s">
        <v>477</v>
      </c>
    </row>
    <row r="2" customFormat="false" ht="57.45" hidden="false" customHeight="false" outlineLevel="0" collapsed="false">
      <c r="A2" s="19" t="s">
        <v>10080</v>
      </c>
      <c r="B2" s="19" t="s">
        <v>10081</v>
      </c>
      <c r="C2" s="19" t="s">
        <v>10082</v>
      </c>
      <c r="D2" s="19" t="s">
        <v>10083</v>
      </c>
      <c r="E2" s="19" t="s">
        <v>10084</v>
      </c>
      <c r="F2" s="19" t="s">
        <v>10085</v>
      </c>
      <c r="G2" s="19" t="s">
        <v>10086</v>
      </c>
      <c r="H2" s="21" t="s">
        <v>10087</v>
      </c>
      <c r="I2" s="19" t="s">
        <v>10088</v>
      </c>
    </row>
    <row r="3" customFormat="false" ht="57.45" hidden="false" customHeight="false" outlineLevel="0" collapsed="false">
      <c r="A3" s="19" t="s">
        <v>10089</v>
      </c>
      <c r="B3" s="19" t="s">
        <v>10090</v>
      </c>
      <c r="C3" s="19" t="s">
        <v>10091</v>
      </c>
      <c r="D3" s="19" t="s">
        <v>10092</v>
      </c>
      <c r="E3" s="19" t="s">
        <v>10093</v>
      </c>
      <c r="F3" s="19" t="s">
        <v>10094</v>
      </c>
      <c r="G3" s="19" t="s">
        <v>10095</v>
      </c>
      <c r="H3" s="21" t="s">
        <v>10087</v>
      </c>
      <c r="I3" s="19" t="s">
        <v>10096</v>
      </c>
    </row>
    <row r="4" customFormat="false" ht="46.25" hidden="false" customHeight="false" outlineLevel="0" collapsed="false">
      <c r="A4" s="19" t="s">
        <v>10097</v>
      </c>
      <c r="B4" s="19" t="s">
        <v>10098</v>
      </c>
      <c r="C4" s="19" t="s">
        <v>10099</v>
      </c>
      <c r="D4" s="19" t="s">
        <v>10100</v>
      </c>
      <c r="E4" s="19" t="s">
        <v>10101</v>
      </c>
      <c r="F4" s="19" t="s">
        <v>10102</v>
      </c>
      <c r="G4" s="19" t="s">
        <v>10103</v>
      </c>
      <c r="H4" s="21" t="s">
        <v>10104</v>
      </c>
      <c r="I4" s="19" t="s">
        <v>10105</v>
      </c>
    </row>
    <row r="5" customFormat="false" ht="57.45" hidden="false" customHeight="false" outlineLevel="0" collapsed="false">
      <c r="A5" s="19" t="s">
        <v>10106</v>
      </c>
      <c r="B5" s="19" t="s">
        <v>10107</v>
      </c>
      <c r="C5" s="19" t="s">
        <v>10108</v>
      </c>
      <c r="D5" s="19" t="s">
        <v>10109</v>
      </c>
      <c r="E5" s="19" t="s">
        <v>10110</v>
      </c>
      <c r="F5" s="19" t="s">
        <v>10111</v>
      </c>
      <c r="G5" s="19" t="s">
        <v>10112</v>
      </c>
      <c r="H5" s="21" t="s">
        <v>10104</v>
      </c>
      <c r="I5" s="19" t="s">
        <v>10113</v>
      </c>
    </row>
    <row r="6" customFormat="false" ht="46.25" hidden="false" customHeight="false" outlineLevel="0" collapsed="false">
      <c r="A6" s="19" t="s">
        <v>10036</v>
      </c>
      <c r="B6" s="19" t="s">
        <v>10114</v>
      </c>
      <c r="C6" s="19" t="s">
        <v>10115</v>
      </c>
      <c r="D6" s="19" t="s">
        <v>10116</v>
      </c>
      <c r="E6" s="19" t="s">
        <v>10117</v>
      </c>
      <c r="F6" s="19" t="s">
        <v>10118</v>
      </c>
      <c r="G6" s="19" t="s">
        <v>10119</v>
      </c>
      <c r="H6" s="21" t="s">
        <v>10104</v>
      </c>
      <c r="I6" s="19" t="s">
        <v>10120</v>
      </c>
    </row>
    <row r="7" customFormat="false" ht="35.05" hidden="false" customHeight="false" outlineLevel="0" collapsed="false">
      <c r="A7" s="19" t="s">
        <v>10121</v>
      </c>
      <c r="B7" s="19" t="s">
        <v>10122</v>
      </c>
      <c r="C7" s="19" t="s">
        <v>10123</v>
      </c>
      <c r="D7" s="19" t="s">
        <v>10124</v>
      </c>
      <c r="E7" s="19" t="s">
        <v>10125</v>
      </c>
      <c r="F7" s="19" t="s">
        <v>10126</v>
      </c>
      <c r="G7" s="19" t="s">
        <v>10127</v>
      </c>
      <c r="H7" s="21" t="s">
        <v>10104</v>
      </c>
      <c r="I7" s="19" t="s">
        <v>10128</v>
      </c>
    </row>
    <row r="8" customFormat="false" ht="35.05" hidden="false" customHeight="false" outlineLevel="0" collapsed="false">
      <c r="A8" s="19" t="s">
        <v>10129</v>
      </c>
      <c r="B8" s="19" t="s">
        <v>10130</v>
      </c>
      <c r="C8" s="19" t="s">
        <v>10131</v>
      </c>
      <c r="D8" s="19" t="s">
        <v>10132</v>
      </c>
      <c r="E8" s="19" t="s">
        <v>10133</v>
      </c>
      <c r="F8" s="19" t="s">
        <v>10134</v>
      </c>
      <c r="G8" s="19" t="s">
        <v>10135</v>
      </c>
      <c r="H8" s="21" t="s">
        <v>10104</v>
      </c>
      <c r="I8" s="19" t="s">
        <v>10136</v>
      </c>
    </row>
    <row r="9" customFormat="false" ht="46.25" hidden="false" customHeight="false" outlineLevel="0" collapsed="false">
      <c r="A9" s="19" t="s">
        <v>10137</v>
      </c>
      <c r="B9" s="19" t="s">
        <v>10138</v>
      </c>
      <c r="C9" s="19" t="s">
        <v>10139</v>
      </c>
      <c r="D9" s="19" t="s">
        <v>10140</v>
      </c>
      <c r="E9" s="19" t="s">
        <v>10141</v>
      </c>
      <c r="F9" s="19" t="s">
        <v>10142</v>
      </c>
      <c r="G9" s="19" t="s">
        <v>10143</v>
      </c>
      <c r="H9" s="21" t="s">
        <v>10104</v>
      </c>
      <c r="I9" s="19" t="s">
        <v>10144</v>
      </c>
    </row>
    <row r="10" customFormat="false" ht="35.05" hidden="false" customHeight="false" outlineLevel="0" collapsed="false">
      <c r="A10" s="19" t="s">
        <v>10145</v>
      </c>
      <c r="B10" s="19" t="s">
        <v>10146</v>
      </c>
      <c r="C10" s="19" t="s">
        <v>10147</v>
      </c>
      <c r="D10" s="19" t="s">
        <v>10148</v>
      </c>
      <c r="E10" s="19" t="s">
        <v>10149</v>
      </c>
      <c r="F10" s="19" t="s">
        <v>10150</v>
      </c>
      <c r="G10" s="19" t="s">
        <v>10151</v>
      </c>
      <c r="H10" s="21" t="s">
        <v>10104</v>
      </c>
      <c r="I10" s="19" t="s">
        <v>10152</v>
      </c>
    </row>
    <row r="11" customFormat="false" ht="35.05" hidden="false" customHeight="false" outlineLevel="0" collapsed="false">
      <c r="A11" s="19" t="s">
        <v>10153</v>
      </c>
      <c r="B11" s="19" t="s">
        <v>10154</v>
      </c>
      <c r="C11" s="19" t="s">
        <v>10155</v>
      </c>
      <c r="D11" s="19" t="s">
        <v>10156</v>
      </c>
      <c r="E11" s="19" t="s">
        <v>10157</v>
      </c>
      <c r="F11" s="19" t="s">
        <v>10158</v>
      </c>
      <c r="G11" s="19" t="s">
        <v>10159</v>
      </c>
      <c r="H11" s="21" t="s">
        <v>10160</v>
      </c>
      <c r="I11" s="19" t="s">
        <v>10161</v>
      </c>
    </row>
    <row r="12" customFormat="false" ht="35.05" hidden="false" customHeight="false" outlineLevel="0" collapsed="false">
      <c r="A12" s="19" t="s">
        <v>10162</v>
      </c>
      <c r="B12" s="19" t="s">
        <v>10163</v>
      </c>
      <c r="C12" s="19" t="s">
        <v>10164</v>
      </c>
      <c r="D12" s="19" t="s">
        <v>10165</v>
      </c>
      <c r="E12" s="19" t="s">
        <v>10166</v>
      </c>
      <c r="F12" s="19" t="s">
        <v>10167</v>
      </c>
      <c r="G12" s="19" t="s">
        <v>10168</v>
      </c>
      <c r="H12" s="24" t="s">
        <v>10169</v>
      </c>
      <c r="I12" s="19" t="s">
        <v>10170</v>
      </c>
    </row>
    <row r="13" customFormat="false" ht="35.05" hidden="false" customHeight="false" outlineLevel="0" collapsed="false">
      <c r="A13" s="19" t="s">
        <v>10171</v>
      </c>
      <c r="B13" s="19" t="s">
        <v>10172</v>
      </c>
      <c r="C13" s="19" t="s">
        <v>10173</v>
      </c>
      <c r="D13" s="19" t="s">
        <v>10174</v>
      </c>
      <c r="E13" s="19" t="s">
        <v>10175</v>
      </c>
      <c r="F13" s="19" t="s">
        <v>10176</v>
      </c>
      <c r="G13" s="19" t="s">
        <v>10177</v>
      </c>
      <c r="H13" s="24" t="s">
        <v>10169</v>
      </c>
      <c r="I13" s="19" t="s">
        <v>10178</v>
      </c>
    </row>
    <row r="14" customFormat="false" ht="35.05" hidden="false" customHeight="false" outlineLevel="0" collapsed="false">
      <c r="A14" s="19" t="s">
        <v>10179</v>
      </c>
      <c r="B14" s="19" t="s">
        <v>10180</v>
      </c>
      <c r="C14" s="19" t="s">
        <v>10181</v>
      </c>
      <c r="D14" s="19" t="s">
        <v>10182</v>
      </c>
      <c r="E14" s="19" t="s">
        <v>10183</v>
      </c>
      <c r="F14" s="19" t="s">
        <v>10184</v>
      </c>
      <c r="G14" s="19" t="s">
        <v>10185</v>
      </c>
      <c r="H14" s="24" t="s">
        <v>10169</v>
      </c>
      <c r="I14" s="19" t="s">
        <v>10186</v>
      </c>
    </row>
    <row r="15" customFormat="false" ht="46.25" hidden="false" customHeight="false" outlineLevel="0" collapsed="false">
      <c r="A15" s="19" t="s">
        <v>10187</v>
      </c>
      <c r="B15" s="19" t="s">
        <v>10188</v>
      </c>
      <c r="C15" s="19" t="s">
        <v>10189</v>
      </c>
      <c r="D15" s="19" t="s">
        <v>10190</v>
      </c>
      <c r="E15" s="19" t="s">
        <v>10191</v>
      </c>
      <c r="F15" s="19" t="s">
        <v>10192</v>
      </c>
      <c r="G15" s="19" t="s">
        <v>10193</v>
      </c>
      <c r="H15" s="24" t="s">
        <v>9880</v>
      </c>
      <c r="I15" s="19" t="s">
        <v>10194</v>
      </c>
    </row>
    <row r="16" customFormat="false" ht="46.25" hidden="false" customHeight="false" outlineLevel="0" collapsed="false">
      <c r="A16" s="19" t="s">
        <v>10195</v>
      </c>
      <c r="B16" s="19" t="s">
        <v>10196</v>
      </c>
      <c r="C16" s="19" t="s">
        <v>10197</v>
      </c>
      <c r="D16" s="19" t="s">
        <v>10198</v>
      </c>
      <c r="E16" s="19" t="s">
        <v>10199</v>
      </c>
      <c r="F16" s="19" t="s">
        <v>10200</v>
      </c>
      <c r="G16" s="19" t="s">
        <v>10201</v>
      </c>
      <c r="H16" s="24" t="s">
        <v>10202</v>
      </c>
      <c r="I16" s="19" t="s">
        <v>10203</v>
      </c>
    </row>
    <row r="17" customFormat="false" ht="46.25" hidden="false" customHeight="false" outlineLevel="0" collapsed="false">
      <c r="A17" s="19" t="s">
        <v>10204</v>
      </c>
      <c r="B17" s="19" t="s">
        <v>10205</v>
      </c>
      <c r="C17" s="19" t="s">
        <v>10206</v>
      </c>
      <c r="D17" s="19" t="s">
        <v>10207</v>
      </c>
      <c r="E17" s="19" t="s">
        <v>10208</v>
      </c>
      <c r="F17" s="19" t="s">
        <v>10209</v>
      </c>
      <c r="G17" s="19" t="s">
        <v>10210</v>
      </c>
      <c r="H17" s="23" t="s">
        <v>9894</v>
      </c>
      <c r="I17" s="19" t="s">
        <v>10211</v>
      </c>
    </row>
    <row r="18" customFormat="false" ht="35.05" hidden="false" customHeight="false" outlineLevel="0" collapsed="false">
      <c r="A18" s="19" t="s">
        <v>10212</v>
      </c>
      <c r="B18" s="19" t="s">
        <v>10213</v>
      </c>
      <c r="C18" s="19" t="s">
        <v>10214</v>
      </c>
      <c r="D18" s="19" t="s">
        <v>10215</v>
      </c>
      <c r="E18" s="19" t="s">
        <v>10216</v>
      </c>
      <c r="F18" s="19" t="s">
        <v>10217</v>
      </c>
      <c r="G18" s="19" t="s">
        <v>10218</v>
      </c>
      <c r="H18" s="23" t="s">
        <v>9894</v>
      </c>
      <c r="I18" s="19" t="s">
        <v>10219</v>
      </c>
    </row>
    <row r="19" customFormat="false" ht="46.25" hidden="false" customHeight="false" outlineLevel="0" collapsed="false">
      <c r="A19" s="19" t="s">
        <v>10220</v>
      </c>
      <c r="B19" s="19" t="s">
        <v>10221</v>
      </c>
      <c r="C19" s="19" t="s">
        <v>10222</v>
      </c>
      <c r="D19" s="19" t="s">
        <v>10223</v>
      </c>
      <c r="E19" s="19" t="s">
        <v>10224</v>
      </c>
      <c r="F19" s="19" t="s">
        <v>10225</v>
      </c>
      <c r="G19" s="19" t="s">
        <v>10226</v>
      </c>
      <c r="H19" s="23" t="s">
        <v>9894</v>
      </c>
      <c r="I19" s="19" t="s">
        <v>10227</v>
      </c>
    </row>
    <row r="20" customFormat="false" ht="35.05" hidden="false" customHeight="false" outlineLevel="0" collapsed="false">
      <c r="A20" s="19" t="s">
        <v>10228</v>
      </c>
      <c r="B20" s="19" t="s">
        <v>10229</v>
      </c>
      <c r="C20" s="19" t="s">
        <v>10230</v>
      </c>
      <c r="D20" s="19" t="s">
        <v>10231</v>
      </c>
      <c r="E20" s="19" t="s">
        <v>10232</v>
      </c>
      <c r="F20" s="19" t="s">
        <v>10233</v>
      </c>
      <c r="G20" s="19" t="s">
        <v>10234</v>
      </c>
      <c r="H20" s="23" t="s">
        <v>9894</v>
      </c>
      <c r="I20" s="19" t="s">
        <v>10235</v>
      </c>
    </row>
    <row r="21" customFormat="false" ht="46.25" hidden="false" customHeight="false" outlineLevel="0" collapsed="false">
      <c r="A21" s="19" t="s">
        <v>10236</v>
      </c>
      <c r="B21" s="19" t="s">
        <v>10237</v>
      </c>
      <c r="C21" s="19" t="s">
        <v>10238</v>
      </c>
      <c r="D21" s="19" t="s">
        <v>10239</v>
      </c>
      <c r="E21" s="19" t="s">
        <v>10240</v>
      </c>
      <c r="F21" s="19" t="s">
        <v>10241</v>
      </c>
      <c r="G21" s="19" t="s">
        <v>10242</v>
      </c>
      <c r="H21" s="23" t="s">
        <v>9894</v>
      </c>
      <c r="I21" s="19" t="s">
        <v>10243</v>
      </c>
    </row>
    <row r="22" customFormat="false" ht="35.05" hidden="false" customHeight="false" outlineLevel="0" collapsed="false">
      <c r="A22" s="19" t="s">
        <v>10244</v>
      </c>
      <c r="B22" s="19" t="s">
        <v>10245</v>
      </c>
      <c r="C22" s="19" t="s">
        <v>10246</v>
      </c>
      <c r="D22" s="19" t="s">
        <v>10247</v>
      </c>
      <c r="E22" s="19" t="s">
        <v>10248</v>
      </c>
      <c r="F22" s="19" t="s">
        <v>10249</v>
      </c>
      <c r="G22" s="19" t="s">
        <v>10250</v>
      </c>
      <c r="H22" s="23" t="s">
        <v>9894</v>
      </c>
      <c r="I22" s="19" t="s">
        <v>10251</v>
      </c>
    </row>
    <row r="23" customFormat="false" ht="35.05" hidden="false" customHeight="false" outlineLevel="0" collapsed="false">
      <c r="A23" s="19" t="s">
        <v>10252</v>
      </c>
      <c r="B23" s="19" t="s">
        <v>10253</v>
      </c>
      <c r="C23" s="19" t="s">
        <v>10254</v>
      </c>
      <c r="D23" s="19" t="s">
        <v>10255</v>
      </c>
      <c r="E23" s="19" t="s">
        <v>10256</v>
      </c>
      <c r="F23" s="19" t="s">
        <v>10257</v>
      </c>
      <c r="G23" s="19" t="s">
        <v>10258</v>
      </c>
      <c r="H23" s="23" t="s">
        <v>9894</v>
      </c>
      <c r="I23" s="19" t="s">
        <v>10259</v>
      </c>
    </row>
    <row r="24" customFormat="false" ht="35.05" hidden="false" customHeight="false" outlineLevel="0" collapsed="false">
      <c r="A24" s="19" t="s">
        <v>10260</v>
      </c>
      <c r="B24" s="19" t="s">
        <v>10261</v>
      </c>
      <c r="C24" s="19" t="s">
        <v>10262</v>
      </c>
      <c r="D24" s="19" t="s">
        <v>10263</v>
      </c>
      <c r="E24" s="19" t="s">
        <v>10264</v>
      </c>
      <c r="F24" s="19" t="s">
        <v>10265</v>
      </c>
      <c r="G24" s="19" t="s">
        <v>10266</v>
      </c>
      <c r="H24" s="23" t="s">
        <v>9894</v>
      </c>
      <c r="I24" s="19" t="s">
        <v>10267</v>
      </c>
    </row>
    <row r="25" customFormat="false" ht="35.05" hidden="false" customHeight="false" outlineLevel="0" collapsed="false">
      <c r="A25" s="19" t="s">
        <v>10268</v>
      </c>
      <c r="B25" s="19" t="s">
        <v>10269</v>
      </c>
      <c r="C25" s="19" t="s">
        <v>10270</v>
      </c>
      <c r="D25" s="19" t="s">
        <v>10271</v>
      </c>
      <c r="E25" s="19" t="s">
        <v>10272</v>
      </c>
      <c r="F25" s="19" t="s">
        <v>10273</v>
      </c>
      <c r="G25" s="19" t="s">
        <v>10274</v>
      </c>
      <c r="H25" s="23" t="s">
        <v>9894</v>
      </c>
      <c r="I25" s="19" t="s">
        <v>10275</v>
      </c>
    </row>
    <row r="26" customFormat="false" ht="57.45" hidden="false" customHeight="false" outlineLevel="0" collapsed="false">
      <c r="A26" s="19" t="s">
        <v>10276</v>
      </c>
      <c r="B26" s="19" t="s">
        <v>10277</v>
      </c>
      <c r="C26" s="19" t="s">
        <v>10278</v>
      </c>
      <c r="D26" s="19" t="s">
        <v>10279</v>
      </c>
      <c r="E26" s="19" t="s">
        <v>10280</v>
      </c>
      <c r="F26" s="19" t="s">
        <v>10281</v>
      </c>
      <c r="G26" s="19" t="s">
        <v>10282</v>
      </c>
      <c r="H26" s="23" t="s">
        <v>10283</v>
      </c>
      <c r="I26" s="19" t="s">
        <v>10284</v>
      </c>
    </row>
    <row r="28" customFormat="false" ht="15" hidden="false" customHeight="false" outlineLevel="0" collapsed="false">
      <c r="A28" s="27" t="s">
        <v>10285</v>
      </c>
      <c r="B28" s="27"/>
      <c r="C28" s="27"/>
      <c r="D28" s="27"/>
      <c r="E28" s="27"/>
      <c r="F28" s="27"/>
      <c r="G28" s="27"/>
      <c r="H28" s="27"/>
      <c r="I28" s="27"/>
    </row>
    <row r="29" customFormat="false" ht="15" hidden="false" customHeight="false" outlineLevel="0" collapsed="false">
      <c r="A29" s="28" t="s">
        <v>10286</v>
      </c>
      <c r="B29" s="28"/>
      <c r="C29" s="28"/>
      <c r="D29" s="28"/>
      <c r="E29" s="28"/>
      <c r="F29" s="28"/>
      <c r="G29" s="28"/>
      <c r="H29" s="28"/>
      <c r="I29" s="28"/>
    </row>
    <row r="30" customFormat="false" ht="15" hidden="false" customHeight="false" outlineLevel="0" collapsed="false">
      <c r="A30" s="28" t="s">
        <v>10287</v>
      </c>
      <c r="B30" s="28"/>
      <c r="C30" s="28"/>
      <c r="D30" s="28"/>
      <c r="E30" s="28"/>
      <c r="F30" s="28"/>
      <c r="G30" s="28"/>
      <c r="H30" s="28"/>
      <c r="I30" s="28"/>
    </row>
    <row r="31" customFormat="false" ht="15" hidden="false" customHeight="false" outlineLevel="0" collapsed="false">
      <c r="A31" s="28" t="s">
        <v>10288</v>
      </c>
      <c r="B31" s="28"/>
      <c r="C31" s="28"/>
      <c r="D31" s="28"/>
      <c r="E31" s="28"/>
      <c r="F31" s="28"/>
      <c r="G31" s="28"/>
      <c r="H31" s="28"/>
      <c r="I31" s="28"/>
    </row>
    <row r="32" customFormat="false" ht="15" hidden="false" customHeight="false" outlineLevel="0" collapsed="false">
      <c r="A32" s="28" t="s">
        <v>10289</v>
      </c>
      <c r="B32" s="28"/>
      <c r="C32" s="28"/>
      <c r="D32" s="28"/>
      <c r="E32" s="28"/>
      <c r="F32" s="28"/>
      <c r="G32" s="28"/>
      <c r="H32" s="28"/>
      <c r="I32" s="28"/>
    </row>
  </sheetData>
  <autoFilter ref="A1:I26"/>
  <mergeCells count="5">
    <mergeCell ref="A28:I28"/>
    <mergeCell ref="A29:I29"/>
    <mergeCell ref="A30:I30"/>
    <mergeCell ref="A31:I31"/>
    <mergeCell ref="A32:I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75"/>
    <col collapsed="false" customWidth="true" hidden="false" outlineLevel="0" max="4" min="4" style="0" width="40"/>
  </cols>
  <sheetData>
    <row r="1" customFormat="false" ht="15" hidden="false" customHeight="false" outlineLevel="0" collapsed="false">
      <c r="A1" s="18" t="s">
        <v>10290</v>
      </c>
      <c r="B1" s="18" t="s">
        <v>10291</v>
      </c>
      <c r="C1" s="18" t="s">
        <v>10292</v>
      </c>
      <c r="D1" s="18" t="s">
        <v>477</v>
      </c>
    </row>
    <row r="2" customFormat="false" ht="23.85" hidden="false" customHeight="false" outlineLevel="0" collapsed="false">
      <c r="A2" s="19" t="s">
        <v>10293</v>
      </c>
      <c r="B2" s="19" t="s">
        <v>10294</v>
      </c>
      <c r="C2" s="19" t="s">
        <v>10295</v>
      </c>
      <c r="D2" s="19" t="s">
        <v>10296</v>
      </c>
    </row>
    <row r="3" customFormat="false" ht="23.85" hidden="false" customHeight="false" outlineLevel="0" collapsed="false">
      <c r="A3" s="19" t="s">
        <v>10297</v>
      </c>
      <c r="B3" s="19" t="s">
        <v>10298</v>
      </c>
      <c r="C3" s="19" t="s">
        <v>10299</v>
      </c>
      <c r="D3" s="19" t="s">
        <v>160</v>
      </c>
    </row>
    <row r="4" customFormat="false" ht="23.85" hidden="false" customHeight="false" outlineLevel="0" collapsed="false">
      <c r="A4" s="19" t="s">
        <v>10300</v>
      </c>
      <c r="B4" s="19" t="s">
        <v>10301</v>
      </c>
      <c r="C4" s="19" t="s">
        <v>10302</v>
      </c>
      <c r="D4" s="19" t="s">
        <v>160</v>
      </c>
    </row>
    <row r="5" customFormat="false" ht="23.85" hidden="false" customHeight="false" outlineLevel="0" collapsed="false">
      <c r="A5" s="19" t="s">
        <v>10303</v>
      </c>
      <c r="B5" s="19" t="s">
        <v>10304</v>
      </c>
      <c r="C5" s="19" t="s">
        <v>10305</v>
      </c>
      <c r="D5" s="19" t="s">
        <v>160</v>
      </c>
    </row>
    <row r="6" customFormat="false" ht="46.25" hidden="false" customHeight="false" outlineLevel="0" collapsed="false">
      <c r="A6" s="19" t="s">
        <v>10306</v>
      </c>
      <c r="B6" s="19" t="s">
        <v>10307</v>
      </c>
      <c r="C6" s="19" t="s">
        <v>10308</v>
      </c>
      <c r="D6" s="19" t="s">
        <v>157</v>
      </c>
    </row>
    <row r="7" customFormat="false" ht="23.85" hidden="false" customHeight="false" outlineLevel="0" collapsed="false">
      <c r="A7" s="19" t="s">
        <v>10309</v>
      </c>
      <c r="B7" s="19" t="s">
        <v>10310</v>
      </c>
      <c r="C7" s="19" t="s">
        <v>10311</v>
      </c>
      <c r="D7" s="19"/>
    </row>
    <row r="8" customFormat="false" ht="23.85" hidden="false" customHeight="false" outlineLevel="0" collapsed="false">
      <c r="A8" s="19" t="s">
        <v>10312</v>
      </c>
      <c r="B8" s="19" t="s">
        <v>10313</v>
      </c>
      <c r="C8" s="19" t="s">
        <v>10314</v>
      </c>
      <c r="D8" s="19"/>
    </row>
  </sheetData>
  <autoFilter ref="A1:D8"/>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75"/>
    <col collapsed="false" customWidth="true" hidden="false" outlineLevel="0" max="4" min="4" style="0" width="48"/>
  </cols>
  <sheetData>
    <row r="1" customFormat="false" ht="15" hidden="false" customHeight="false" outlineLevel="0" collapsed="false">
      <c r="A1" s="18" t="s">
        <v>472</v>
      </c>
      <c r="B1" s="18" t="s">
        <v>10315</v>
      </c>
      <c r="C1" s="18" t="s">
        <v>10316</v>
      </c>
      <c r="D1" s="18" t="s">
        <v>10317</v>
      </c>
    </row>
    <row r="2" customFormat="false" ht="23.85" hidden="false" customHeight="false" outlineLevel="0" collapsed="false">
      <c r="A2" s="19" t="n">
        <v>1</v>
      </c>
      <c r="B2" s="19" t="s">
        <v>10318</v>
      </c>
      <c r="C2" s="19" t="s">
        <v>10319</v>
      </c>
      <c r="D2" s="19" t="s">
        <v>10320</v>
      </c>
    </row>
    <row r="3" customFormat="false" ht="35.05" hidden="false" customHeight="false" outlineLevel="0" collapsed="false">
      <c r="A3" s="19" t="n">
        <v>2</v>
      </c>
      <c r="B3" s="19" t="s">
        <v>10321</v>
      </c>
      <c r="C3" s="19" t="s">
        <v>10322</v>
      </c>
      <c r="D3" s="19" t="s">
        <v>10323</v>
      </c>
    </row>
    <row r="4" customFormat="false" ht="35.05" hidden="false" customHeight="false" outlineLevel="0" collapsed="false">
      <c r="A4" s="19" t="n">
        <v>3</v>
      </c>
      <c r="B4" s="19" t="s">
        <v>10324</v>
      </c>
      <c r="C4" s="19" t="s">
        <v>10325</v>
      </c>
      <c r="D4" s="19" t="s">
        <v>10326</v>
      </c>
    </row>
    <row r="5" customFormat="false" ht="46.25" hidden="false" customHeight="false" outlineLevel="0" collapsed="false">
      <c r="A5" s="19" t="n">
        <v>4</v>
      </c>
      <c r="B5" s="19" t="s">
        <v>10327</v>
      </c>
      <c r="C5" s="19" t="s">
        <v>10328</v>
      </c>
      <c r="D5" s="19" t="s">
        <v>10329</v>
      </c>
    </row>
    <row r="6" customFormat="false" ht="35.05" hidden="false" customHeight="false" outlineLevel="0" collapsed="false">
      <c r="A6" s="19" t="n">
        <v>5</v>
      </c>
      <c r="B6" s="19" t="s">
        <v>10330</v>
      </c>
      <c r="C6" s="19" t="s">
        <v>10331</v>
      </c>
      <c r="D6" s="19" t="s">
        <v>10332</v>
      </c>
    </row>
    <row r="7" customFormat="false" ht="35.05" hidden="false" customHeight="false" outlineLevel="0" collapsed="false">
      <c r="A7" s="19" t="n">
        <v>6</v>
      </c>
      <c r="B7" s="19" t="s">
        <v>10333</v>
      </c>
      <c r="C7" s="19" t="s">
        <v>10334</v>
      </c>
      <c r="D7" s="19" t="s">
        <v>10335</v>
      </c>
    </row>
    <row r="8" customFormat="false" ht="23.85" hidden="false" customHeight="false" outlineLevel="0" collapsed="false">
      <c r="A8" s="19" t="n">
        <v>7</v>
      </c>
      <c r="B8" s="19" t="s">
        <v>10336</v>
      </c>
      <c r="C8" s="19" t="s">
        <v>10337</v>
      </c>
      <c r="D8" s="19" t="s">
        <v>10338</v>
      </c>
    </row>
    <row r="9" customFormat="false" ht="35.05" hidden="false" customHeight="false" outlineLevel="0" collapsed="false">
      <c r="A9" s="19" t="n">
        <v>8</v>
      </c>
      <c r="B9" s="19" t="s">
        <v>10339</v>
      </c>
      <c r="C9" s="19" t="s">
        <v>10340</v>
      </c>
      <c r="D9" s="19" t="s">
        <v>10341</v>
      </c>
    </row>
    <row r="10" customFormat="false" ht="35.05" hidden="false" customHeight="false" outlineLevel="0" collapsed="false">
      <c r="A10" s="19" t="n">
        <v>9</v>
      </c>
      <c r="B10" s="19" t="s">
        <v>10342</v>
      </c>
      <c r="C10" s="19" t="s">
        <v>10343</v>
      </c>
      <c r="D10" s="19" t="s">
        <v>10344</v>
      </c>
    </row>
    <row r="11" customFormat="false" ht="35.05" hidden="false" customHeight="false" outlineLevel="0" collapsed="false">
      <c r="A11" s="19" t="n">
        <v>10</v>
      </c>
      <c r="B11" s="19" t="s">
        <v>10345</v>
      </c>
      <c r="C11" s="19" t="s">
        <v>10346</v>
      </c>
      <c r="D11" s="19" t="s">
        <v>10347</v>
      </c>
    </row>
  </sheetData>
  <autoFilter ref="A1:D11"/>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false" outlineLevel="0" collapsed="false">
      <c r="A1" s="0" t="s">
        <v>10348</v>
      </c>
      <c r="B1" s="0" t="n">
        <v>1112</v>
      </c>
    </row>
    <row r="2" customFormat="false" ht="15" hidden="false" customHeight="false" outlineLevel="0" collapsed="false">
      <c r="A2" s="0" t="s">
        <v>10349</v>
      </c>
      <c r="B2" s="0" t="n">
        <f aca="false">9696-B1</f>
        <v>8584</v>
      </c>
    </row>
    <row r="3" customFormat="false" ht="15" hidden="false" customHeight="false" outlineLevel="0" collapsed="false">
      <c r="A3" s="0" t="s">
        <v>10350</v>
      </c>
      <c r="B3" s="0" t="n">
        <v>0</v>
      </c>
    </row>
    <row r="4" customFormat="false" ht="15" hidden="false" customHeight="false" outlineLevel="0" collapsed="false">
      <c r="A4" s="0" t="s">
        <v>10351</v>
      </c>
      <c r="B4" s="0" t="n">
        <f aca="false">108-B3</f>
        <v>108</v>
      </c>
    </row>
    <row r="5" customFormat="false" ht="15" hidden="false" customHeight="false" outlineLevel="0" collapsed="false">
      <c r="A5" s="0" t="s">
        <v>10352</v>
      </c>
      <c r="B5" s="0" t="n">
        <v>0</v>
      </c>
    </row>
    <row r="6" customFormat="false" ht="15" hidden="false" customHeight="false" outlineLevel="0" collapsed="false">
      <c r="A6" s="0" t="s">
        <v>10353</v>
      </c>
      <c r="B6" s="0" t="n">
        <f aca="false">8-B5</f>
        <v>8</v>
      </c>
    </row>
    <row r="7" customFormat="false" ht="15" hidden="false" customHeight="false" outlineLevel="0" collapsed="false">
      <c r="B7" s="0" t="n">
        <f aca="false">B1/(B1+B2)</f>
        <v>0.114686468646865</v>
      </c>
    </row>
    <row r="10" customFormat="false" ht="15" hidden="false" customHeight="false" outlineLevel="0" collapsed="false">
      <c r="A10" s="0" t="str">
        <f aca="false">"ON WEBSITE  ("&amp;COUNTIF(Brands!C:C,"ON WEBSITE")&amp;")"</f>
        <v>ON WEBSITE  (84)</v>
      </c>
      <c r="B10" s="0" t="n">
        <f aca="false">COUNTIF(Brands!C:C,"ON WEBSITE")</f>
        <v>84</v>
      </c>
    </row>
    <row r="11" customFormat="false" ht="15" hidden="false" customHeight="false" outlineLevel="0" collapsed="false">
      <c r="A11" s="0" t="str">
        <f aca="false">"ON LIQUOR STORE  ("&amp;COUNTIF(Brands!C:C,"ON LIQUOR STORE")&amp;")"</f>
        <v>ON LIQUOR STORE  (43)</v>
      </c>
      <c r="B11" s="0" t="n">
        <f aca="false">COUNTIF(Brands!C:C,"ON LIQUOR STORE")</f>
        <v>43</v>
      </c>
    </row>
    <row r="12" customFormat="false" ht="15" hidden="false" customHeight="false" outlineLevel="0" collapsed="false">
      <c r="A12" s="0" t="str">
        <f aca="false">"IN SITE CATALOG  ("&amp;COUNTIF(Brands!C:C,"IN SITE CATALOG")&amp;")"</f>
        <v>IN SITE CATALOG  (36)</v>
      </c>
      <c r="B12" s="0" t="n">
        <f aca="false">COUNTIF(Brands!C:C,"IN SITE CATALOG")</f>
        <v>36</v>
      </c>
    </row>
    <row r="13" customFormat="false" ht="15" hidden="false" customHeight="false" outlineLevel="0" collapsed="false">
      <c r="A13" s="0" t="str">
        <f aca="false">"PRESS ONLY  ("&amp;COUNTIF(Brands!C:C,"PRESS ONLY")&amp;")"</f>
        <v>PRESS ONLY  (13)</v>
      </c>
      <c r="B13" s="0" t="n">
        <f aca="false">COUNTIF(Brands!C:C,"PRESS ONLY")</f>
        <v>13</v>
      </c>
    </row>
    <row r="14" customFormat="false" ht="15" hidden="false" customHeight="false" outlineLevel="0" collapsed="false">
      <c r="A14" s="0" t="str">
        <f aca="false">"POTENTIAL - HIGH  ("&amp;COUNTIF(Brands!C:C,"POTENTIAL - HIGH")&amp;")"</f>
        <v>POTENTIAL - HIGH  (5)</v>
      </c>
      <c r="B14" s="0" t="n">
        <f aca="false">COUNTIF(Brands!C:C,"POTENTIAL - HIGH")</f>
        <v>5</v>
      </c>
    </row>
    <row r="15" customFormat="false" ht="15" hidden="false" customHeight="false" outlineLevel="0" collapsed="false">
      <c r="A15" s="0" t="str">
        <f aca="false">"POTENTIAL - MEDIUM  ("&amp;COUNTIF(Brands!C:C,"POTENTIAL - MEDIUM")&amp;")"</f>
        <v>POTENTIAL - MEDIUM  (8)</v>
      </c>
      <c r="B15" s="0" t="n">
        <f aca="false">COUNTIF(Brands!C:C,"POTENTIAL - MEDIUM")</f>
        <v>8</v>
      </c>
    </row>
    <row r="16" customFormat="false" ht="15" hidden="false" customHeight="false" outlineLevel="0" collapsed="false">
      <c r="A16" s="0" t="str">
        <f aca="false">"POTENTIAL - LOW  ("&amp;COUNTIF(Brands!C:C,"POTENTIAL - LOW")&amp;")"</f>
        <v>POTENTIAL - LOW  (2)</v>
      </c>
      <c r="B16" s="0" t="n">
        <f aca="false">COUNTIF(Brands!C:C,"POTENTIAL - LOW")</f>
        <v>2</v>
      </c>
    </row>
    <row r="20" customFormat="false" ht="15" hidden="false" customHeight="false" outlineLevel="0" collapsed="false">
      <c r="A20" s="0" t="s">
        <v>10354</v>
      </c>
      <c r="B20" s="0" t="n">
        <f aca="false">INDEX(Brands!$F:$F,MATCH("Johnnie Walker (Blue)",Brands!$A:$A,0))</f>
        <v>93</v>
      </c>
    </row>
    <row r="21" customFormat="false" ht="15" hidden="false" customHeight="false" outlineLevel="0" collapsed="false">
      <c r="A21" s="0" t="s">
        <v>140</v>
      </c>
      <c r="B21" s="0" t="n">
        <f aca="false">INDEX(Brands!$F:$F,MATCH("TAG Heuer",Brands!$A:$A,0))</f>
        <v>83</v>
      </c>
    </row>
    <row r="22" customFormat="false" ht="15" hidden="false" customHeight="false" outlineLevel="0" collapsed="false">
      <c r="A22" s="0" t="s">
        <v>313</v>
      </c>
      <c r="B22" s="0" t="n">
        <f aca="false">INDEX(Brands!$F:$F,MATCH("The Macallan",Brands!$A:$A,0))</f>
        <v>86</v>
      </c>
    </row>
    <row r="23" customFormat="false" ht="15" hidden="false" customHeight="false" outlineLevel="0" collapsed="false">
      <c r="A23" s="0" t="s">
        <v>171</v>
      </c>
      <c r="B23" s="0" t="n">
        <f aca="false">INDEX(Brands!$F:$F,MATCH("Ray-Ban",Brands!$A:$A,0))</f>
        <v>100</v>
      </c>
    </row>
    <row r="24" customFormat="false" ht="15" hidden="false" customHeight="false" outlineLevel="0" collapsed="false">
      <c r="A24" s="0" t="s">
        <v>152</v>
      </c>
      <c r="B24" s="0" t="n">
        <f aca="false">INDEX(Brands!$F:$F,MATCH("Swarovski",Brands!$A:$A,0))</f>
        <v>33</v>
      </c>
    </row>
    <row r="25" customFormat="false" ht="15" hidden="false" customHeight="false" outlineLevel="0" collapsed="false">
      <c r="A25" s="0" t="s">
        <v>324</v>
      </c>
      <c r="B25" s="0" t="n">
        <f aca="false">INDEX(Brands!$F:$F,MATCH("Hennessy",Brands!$A:$A,0))</f>
        <v>93</v>
      </c>
    </row>
    <row r="26" customFormat="false" ht="15" hidden="false" customHeight="false" outlineLevel="0" collapsed="false">
      <c r="A26" s="0" t="s">
        <v>358</v>
      </c>
      <c r="B26" s="0" t="n">
        <f aca="false">INDEX(Brands!$F:$F,MATCH("Buffalo Trace",Brands!$A:$A,0))</f>
        <v>79</v>
      </c>
    </row>
    <row r="27" customFormat="false" ht="15" hidden="false" customHeight="false" outlineLevel="0" collapsed="false">
      <c r="A27" s="0" t="s">
        <v>128</v>
      </c>
      <c r="B27" s="0" t="n">
        <f aca="false">INDEX(Brands!$F:$F,MATCH("Breitling",Brands!$A:$A,0))</f>
        <v>58</v>
      </c>
    </row>
    <row r="28" customFormat="false" ht="15" hidden="false" customHeight="false" outlineLevel="0" collapsed="false">
      <c r="A28" s="0" t="s">
        <v>139</v>
      </c>
      <c r="B28" s="0" t="n">
        <f aca="false">INDEX(Brands!$F:$F,MATCH("Rado",Brands!$A:$A,0))</f>
        <v>58</v>
      </c>
    </row>
    <row r="29" customFormat="false" ht="15" hidden="false" customHeight="false" outlineLevel="0" collapsed="false">
      <c r="A29" s="0" t="s">
        <v>158</v>
      </c>
      <c r="B29" s="0" t="n">
        <f aca="false">INDEX(Brands!$F:$F,MATCH("Omega",Brands!$A:$A,0))</f>
        <v>67</v>
      </c>
    </row>
    <row r="30" customFormat="false" ht="15" hidden="false" customHeight="false" outlineLevel="0" collapsed="false">
      <c r="A30" s="0" t="s">
        <v>321</v>
      </c>
      <c r="B30" s="0" t="n">
        <f aca="false">INDEX(Brands!$F:$F,MATCH("Michter's",Brands!$A:$A,0))</f>
        <v>79</v>
      </c>
    </row>
    <row r="31" customFormat="false" ht="15" hidden="false" customHeight="false" outlineLevel="0" collapsed="false">
      <c r="A31" s="0" t="s">
        <v>356</v>
      </c>
      <c r="B31" s="0" t="n">
        <f aca="false">INDEX(Brands!$F:$F,MATCH("Blanton's",Brands!$A:$A,0))</f>
        <v>50</v>
      </c>
    </row>
    <row r="32" customFormat="false" ht="15" hidden="false" customHeight="false" outlineLevel="0" collapsed="false">
      <c r="A32" s="0" t="s">
        <v>341</v>
      </c>
      <c r="B32" s="0" t="n">
        <f aca="false">INDEX(Brands!$F:$F,MATCH("Clase Azul",Brands!$A:$A,0))</f>
        <v>71</v>
      </c>
    </row>
    <row r="33" customFormat="false" ht="15" hidden="false" customHeight="false" outlineLevel="0" collapsed="false">
      <c r="A33" s="0" t="s">
        <v>287</v>
      </c>
      <c r="B33" s="0" t="n">
        <f aca="false">INDEX(Brands!$F:$F,MATCH("LEGO",Brands!$A:$A,0))</f>
        <v>100</v>
      </c>
    </row>
    <row r="34" customFormat="false" ht="15" hidden="false" customHeight="false" outlineLevel="0" collapsed="false">
      <c r="A34" s="0" t="s">
        <v>134</v>
      </c>
      <c r="B34" s="0" t="n">
        <f aca="false">INDEX(Brands!$F:$F,MATCH("Michele",Brands!$A:$A,0))</f>
        <v>50</v>
      </c>
    </row>
    <row r="35" customFormat="false" ht="15" hidden="false" customHeight="false" outlineLevel="0" collapsed="false">
      <c r="A35" s="0" t="s">
        <v>136</v>
      </c>
      <c r="B35" s="0" t="n">
        <f aca="false">INDEX(Brands!$F:$F,MATCH("Movado",Brands!$A:$A,0))</f>
        <v>75</v>
      </c>
    </row>
    <row r="40" customFormat="false" ht="15" hidden="false" customHeight="false" outlineLevel="0" collapsed="false">
      <c r="A40" s="0" t="str">
        <f aca="false">INDEX(Brands!$A:$A,MATCH(LARGE(Brands!$J:$J,10),Brands!$J:$J,0))</f>
        <v>Maison de L'Asie</v>
      </c>
      <c r="B40" s="0" t="n">
        <f aca="false">ROUND(LARGE(Brands!$J:$J,10),0)</f>
        <v>60</v>
      </c>
    </row>
    <row r="41" customFormat="false" ht="15" hidden="false" customHeight="false" outlineLevel="0" collapsed="false">
      <c r="A41" s="0" t="str">
        <f aca="false">INDEX(Brands!$A:$A,MATCH(LARGE(Brands!$J:$J,9),Brands!$J:$J,0))</f>
        <v>Scent Journer</v>
      </c>
      <c r="B41" s="0" t="n">
        <f aca="false">ROUND(LARGE(Brands!$J:$J,9),0)</f>
        <v>60</v>
      </c>
    </row>
    <row r="42" customFormat="false" ht="15" hidden="false" customHeight="false" outlineLevel="0" collapsed="false">
      <c r="A42" s="0" t="str">
        <f aca="false">INDEX(Brands!$A:$A,MATCH(LARGE(Brands!$J:$J,8),Brands!$J:$J,0))</f>
        <v>Six (Scents)</v>
      </c>
      <c r="B42" s="0" t="n">
        <f aca="false">ROUND(LARGE(Brands!$J:$J,8),0)</f>
        <v>60</v>
      </c>
    </row>
    <row r="43" customFormat="false" ht="15" hidden="false" customHeight="false" outlineLevel="0" collapsed="false">
      <c r="A43" s="0" t="str">
        <f aca="false">INDEX(Brands!$A:$A,MATCH(LARGE(Brands!$J:$J,7),Brands!$J:$J,0))</f>
        <v>Yuan Skincare</v>
      </c>
      <c r="B43" s="0" t="n">
        <f aca="false">ROUND(LARGE(Brands!$J:$J,7),0)</f>
        <v>60</v>
      </c>
    </row>
    <row r="44" customFormat="false" ht="15" hidden="false" customHeight="false" outlineLevel="0" collapsed="false">
      <c r="A44" s="0" t="str">
        <f aca="false">INDEX(Brands!$A:$A,MATCH(LARGE(Brands!$J:$J,6),Brands!$J:$J,0))</f>
        <v>Lalique</v>
      </c>
      <c r="B44" s="0" t="n">
        <f aca="false">ROUND(LARGE(Brands!$J:$J,6),0)</f>
        <v>64</v>
      </c>
    </row>
    <row r="45" customFormat="false" ht="15" hidden="false" customHeight="false" outlineLevel="0" collapsed="false">
      <c r="A45" s="0" t="str">
        <f aca="false">INDEX(Brands!$A:$A,MATCH(LARGE(Brands!$J:$J,5),Brands!$J:$J,0))</f>
        <v>PXG</v>
      </c>
      <c r="B45" s="0" t="n">
        <f aca="false">ROUND(LARGE(Brands!$J:$J,5),0)</f>
        <v>66</v>
      </c>
    </row>
    <row r="46" customFormat="false" ht="15" hidden="false" customHeight="false" outlineLevel="0" collapsed="false">
      <c r="A46" s="0" t="str">
        <f aca="false">INDEX(Brands!$A:$A,MATCH(LARGE(Brands!$J:$J,4),Brands!$J:$J,0))</f>
        <v>Weller 12</v>
      </c>
      <c r="B46" s="0" t="n">
        <f aca="false">ROUND(LARGE(Brands!$J:$J,4),0)</f>
        <v>71</v>
      </c>
    </row>
    <row r="47" customFormat="false" ht="15" hidden="false" customHeight="false" outlineLevel="0" collapsed="false">
      <c r="A47" s="0" t="str">
        <f aca="false">INDEX(Brands!$A:$A,MATCH(LARGE(Brands!$J:$J,3),Brands!$J:$J,0))</f>
        <v>Valmont</v>
      </c>
      <c r="B47" s="0" t="n">
        <f aca="false">ROUND(LARGE(Brands!$J:$J,3),0)</f>
        <v>80</v>
      </c>
    </row>
    <row r="48" customFormat="false" ht="15" hidden="false" customHeight="false" outlineLevel="0" collapsed="false">
      <c r="A48" s="0" t="str">
        <f aca="false">INDEX(Brands!$A:$A,MATCH(LARGE(Brands!$J:$J,2),Brands!$J:$J,0))</f>
        <v>Bonpoint</v>
      </c>
      <c r="B48" s="0" t="n">
        <f aca="false">ROUND(LARGE(Brands!$J:$J,2),0)</f>
        <v>80</v>
      </c>
    </row>
    <row r="49" customFormat="false" ht="15" hidden="false" customHeight="false" outlineLevel="0" collapsed="false">
      <c r="A49" s="0" t="str">
        <f aca="false">INDEX(Brands!$A:$A,MATCH(LARGE(Brands!$J:$J,1),Brands!$J:$J,0))</f>
        <v>The Last Drop Bourbon</v>
      </c>
      <c r="B49" s="0" t="n">
        <f aca="false">ROUND(LARGE(Brands!$J:$J,1),0)</f>
        <v>93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95"/>
  </cols>
  <sheetData>
    <row r="1" customFormat="false" ht="48.5" hidden="false" customHeight="false" outlineLevel="0" collapsed="false">
      <c r="A1" s="13" t="s">
        <v>24</v>
      </c>
      <c r="B1" s="14"/>
    </row>
    <row r="2" customFormat="false" ht="23.85" hidden="false" customHeight="false" outlineLevel="0" collapsed="false">
      <c r="A2" s="15" t="s">
        <v>25</v>
      </c>
      <c r="B2" s="14" t="s">
        <v>26</v>
      </c>
    </row>
    <row r="3" customFormat="false" ht="15" hidden="false" customHeight="false" outlineLevel="0" collapsed="false">
      <c r="A3" s="15" t="s">
        <v>27</v>
      </c>
      <c r="B3" s="14" t="s">
        <v>28</v>
      </c>
    </row>
    <row r="4" customFormat="false" ht="15" hidden="false" customHeight="false" outlineLevel="0" collapsed="false">
      <c r="A4" s="15" t="s">
        <v>29</v>
      </c>
      <c r="B4" s="14" t="s">
        <v>30</v>
      </c>
    </row>
    <row r="5" customFormat="false" ht="15" hidden="false" customHeight="false" outlineLevel="0" collapsed="false">
      <c r="A5" s="14"/>
      <c r="B5" s="14"/>
    </row>
    <row r="6" customFormat="false" ht="23.85" hidden="false" customHeight="false" outlineLevel="0" collapsed="false">
      <c r="A6" s="15" t="s">
        <v>31</v>
      </c>
      <c r="B6" s="14" t="s">
        <v>32</v>
      </c>
    </row>
    <row r="7" customFormat="false" ht="15" hidden="false" customHeight="false" outlineLevel="0" collapsed="false">
      <c r="A7" s="14"/>
      <c r="B7" s="14"/>
    </row>
    <row r="8" customFormat="false" ht="15" hidden="false" customHeight="false" outlineLevel="0" collapsed="false">
      <c r="A8" s="15" t="s">
        <v>33</v>
      </c>
      <c r="B8" s="14"/>
    </row>
    <row r="9" customFormat="false" ht="15" hidden="false" customHeight="false" outlineLevel="0" collapsed="false">
      <c r="A9" s="15" t="s">
        <v>34</v>
      </c>
      <c r="B9" s="14" t="s">
        <v>35</v>
      </c>
    </row>
    <row r="10" customFormat="false" ht="15" hidden="false" customHeight="false" outlineLevel="0" collapsed="false">
      <c r="A10" s="15" t="s">
        <v>36</v>
      </c>
      <c r="B10" s="14" t="s">
        <v>37</v>
      </c>
    </row>
    <row r="11" customFormat="false" ht="15" hidden="false" customHeight="false" outlineLevel="0" collapsed="false">
      <c r="A11" s="15" t="s">
        <v>38</v>
      </c>
      <c r="B11" s="14" t="s">
        <v>39</v>
      </c>
    </row>
    <row r="12" customFormat="false" ht="15" hidden="false" customHeight="false" outlineLevel="0" collapsed="false">
      <c r="A12" s="15" t="s">
        <v>40</v>
      </c>
      <c r="B12" s="14" t="s">
        <v>41</v>
      </c>
    </row>
    <row r="13" customFormat="false" ht="23.85" hidden="false" customHeight="false" outlineLevel="0" collapsed="false">
      <c r="A13" s="15" t="s">
        <v>42</v>
      </c>
      <c r="B13" s="14" t="s">
        <v>43</v>
      </c>
    </row>
    <row r="14" customFormat="false" ht="15" hidden="false" customHeight="false" outlineLevel="0" collapsed="false">
      <c r="A14" s="14"/>
      <c r="B14" s="14"/>
    </row>
    <row r="15" customFormat="false" ht="35.05" hidden="false" customHeight="false" outlineLevel="0" collapsed="false">
      <c r="A15" s="15" t="s">
        <v>44</v>
      </c>
      <c r="B15" s="14" t="s">
        <v>45</v>
      </c>
    </row>
    <row r="16" customFormat="false" ht="23.85" hidden="false" customHeight="false" outlineLevel="0" collapsed="false">
      <c r="A16" s="15" t="s">
        <v>46</v>
      </c>
      <c r="B16" s="14" t="s">
        <v>47</v>
      </c>
    </row>
    <row r="17" customFormat="false" ht="23.85" hidden="false" customHeight="false" outlineLevel="0" collapsed="false">
      <c r="A17" s="15" t="s">
        <v>48</v>
      </c>
      <c r="B17" s="14" t="s">
        <v>49</v>
      </c>
    </row>
    <row r="18" customFormat="false" ht="35.05" hidden="false" customHeight="false" outlineLevel="0" collapsed="false">
      <c r="A18" s="15" t="s">
        <v>50</v>
      </c>
      <c r="B18" s="14" t="s">
        <v>51</v>
      </c>
    </row>
    <row r="19" customFormat="false" ht="35.05" hidden="false" customHeight="false" outlineLevel="0" collapsed="false">
      <c r="A19" s="15" t="s">
        <v>52</v>
      </c>
      <c r="B19" s="14" t="s">
        <v>53</v>
      </c>
    </row>
    <row r="20" customFormat="false" ht="23.85" hidden="false" customHeight="false" outlineLevel="0" collapsed="false">
      <c r="A20" s="15" t="s">
        <v>54</v>
      </c>
      <c r="B20" s="14" t="s">
        <v>55</v>
      </c>
    </row>
    <row r="21" customFormat="false" ht="57.45" hidden="false" customHeight="false" outlineLevel="0" collapsed="false">
      <c r="A21" s="15" t="s">
        <v>56</v>
      </c>
      <c r="B21" s="14" t="s">
        <v>57</v>
      </c>
    </row>
    <row r="22" customFormat="false" ht="23.85" hidden="false" customHeight="false" outlineLevel="0" collapsed="false">
      <c r="A22" s="15" t="s">
        <v>58</v>
      </c>
      <c r="B22" s="14" t="s">
        <v>59</v>
      </c>
    </row>
    <row r="23" customFormat="false" ht="23.85" hidden="false" customHeight="false" outlineLevel="0" collapsed="false">
      <c r="A23" s="15" t="s">
        <v>60</v>
      </c>
      <c r="B23" s="14" t="s">
        <v>61</v>
      </c>
    </row>
    <row r="24" customFormat="false" ht="15" hidden="false" customHeight="false" outlineLevel="0" collapsed="false">
      <c r="A24" s="14"/>
      <c r="B24" s="14"/>
    </row>
    <row r="25" customFormat="false" ht="15" hidden="false" customHeight="false" outlineLevel="0" collapsed="false">
      <c r="A25" s="15" t="s">
        <v>62</v>
      </c>
      <c r="B25" s="14"/>
    </row>
    <row r="26" customFormat="false" ht="35.05" hidden="false" customHeight="false" outlineLevel="0" collapsed="false">
      <c r="A26" s="15" t="s">
        <v>63</v>
      </c>
      <c r="B26" s="14" t="n">
        <f aca="false">COUNTIF(Brands!C:C,"ON WEBSITE")+COUNTIF(Brands!C:C,"ON LIQUOR STORE")+COUNTIF(Brands!C:C,"IN SITE CATALOG")</f>
        <v>163</v>
      </c>
    </row>
    <row r="27" customFormat="false" ht="15" hidden="false" customHeight="false" outlineLevel="0" collapsed="false">
      <c r="A27" s="15" t="s">
        <v>64</v>
      </c>
      <c r="B27" s="14" t="n">
        <f aca="false">COUNTIF(Brands!C:C,"PRESS ONLY")</f>
        <v>13</v>
      </c>
    </row>
    <row r="28" customFormat="false" ht="23.85" hidden="false" customHeight="false" outlineLevel="0" collapsed="false">
      <c r="A28" s="15" t="s">
        <v>65</v>
      </c>
      <c r="B28" s="14" t="n">
        <f aca="false">COUNTIF(Brands!C:C,"POTENTIAL - HIGH")+COUNTIF(Brands!C:C,"POTENTIAL - MEDIUM")+COUNTIF(Brands!C:C,"POTENTIAL - LOW")</f>
        <v>15</v>
      </c>
    </row>
    <row r="29" customFormat="false" ht="15" hidden="false" customHeight="false" outlineLevel="0" collapsed="false">
      <c r="A29" s="14"/>
      <c r="B29" s="14"/>
    </row>
    <row r="30" customFormat="false" ht="35.05" hidden="false" customHeight="false" outlineLevel="0" collapsed="false">
      <c r="A30" s="15" t="s">
        <v>66</v>
      </c>
      <c r="B30" s="14" t="s">
        <v>67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46"/>
    <col collapsed="false" customWidth="true" hidden="false" outlineLevel="0" max="5" min="4" style="0" width="34"/>
    <col collapsed="false" customWidth="true" hidden="false" outlineLevel="0" max="6" min="6" style="0" width="42"/>
  </cols>
  <sheetData>
    <row r="2" customFormat="false" ht="25.5" hidden="false" customHeight="true" outlineLevel="0" collapsed="false">
      <c r="B2" s="16" t="s">
        <v>68</v>
      </c>
      <c r="C2" s="16"/>
      <c r="D2" s="16"/>
      <c r="E2" s="16"/>
      <c r="F2" s="16"/>
    </row>
    <row r="3" customFormat="false" ht="15" hidden="false" customHeight="false" outlineLevel="0" collapsed="false">
      <c r="B3" s="17" t="s">
        <v>69</v>
      </c>
      <c r="C3" s="17"/>
      <c r="D3" s="17"/>
      <c r="E3" s="17"/>
      <c r="F3" s="17"/>
    </row>
    <row r="5" customFormat="false" ht="15" hidden="false" customHeight="false" outlineLevel="0" collapsed="false">
      <c r="B5" s="18" t="s">
        <v>70</v>
      </c>
      <c r="C5" s="18" t="s">
        <v>71</v>
      </c>
      <c r="D5" s="18" t="s">
        <v>72</v>
      </c>
      <c r="E5" s="18" t="s">
        <v>73</v>
      </c>
      <c r="F5" s="18" t="s">
        <v>74</v>
      </c>
    </row>
    <row r="6" customFormat="false" ht="51.75" hidden="false" customHeight="true" outlineLevel="0" collapsed="false">
      <c r="B6" s="19" t="s">
        <v>75</v>
      </c>
      <c r="C6" s="19" t="s">
        <v>76</v>
      </c>
      <c r="D6" s="19" t="s">
        <v>77</v>
      </c>
      <c r="E6" s="19" t="s">
        <v>78</v>
      </c>
      <c r="F6" s="19" t="s">
        <v>79</v>
      </c>
    </row>
    <row r="7" customFormat="false" ht="51.75" hidden="false" customHeight="true" outlineLevel="0" collapsed="false">
      <c r="B7" s="19" t="s">
        <v>80</v>
      </c>
      <c r="C7" s="19" t="s">
        <v>81</v>
      </c>
      <c r="D7" s="19" t="s">
        <v>82</v>
      </c>
      <c r="E7" s="19" t="s">
        <v>83</v>
      </c>
      <c r="F7" s="19" t="s">
        <v>79</v>
      </c>
    </row>
    <row r="8" customFormat="false" ht="51.75" hidden="false" customHeight="true" outlineLevel="0" collapsed="false">
      <c r="B8" s="19" t="s">
        <v>84</v>
      </c>
      <c r="C8" s="19" t="s">
        <v>85</v>
      </c>
      <c r="D8" s="19" t="s">
        <v>86</v>
      </c>
      <c r="E8" s="19" t="s">
        <v>87</v>
      </c>
      <c r="F8" s="19" t="s">
        <v>88</v>
      </c>
    </row>
    <row r="9" customFormat="false" ht="51.75" hidden="false" customHeight="true" outlineLevel="0" collapsed="false">
      <c r="B9" s="19" t="s">
        <v>89</v>
      </c>
      <c r="C9" s="19" t="s">
        <v>90</v>
      </c>
      <c r="D9" s="19" t="s">
        <v>91</v>
      </c>
      <c r="E9" s="19" t="s">
        <v>92</v>
      </c>
      <c r="F9" s="19" t="s">
        <v>93</v>
      </c>
    </row>
    <row r="10" customFormat="false" ht="51.75" hidden="false" customHeight="true" outlineLevel="0" collapsed="false">
      <c r="B10" s="19" t="s">
        <v>94</v>
      </c>
      <c r="C10" s="19" t="s">
        <v>95</v>
      </c>
      <c r="D10" s="19" t="s">
        <v>96</v>
      </c>
      <c r="E10" s="19" t="s">
        <v>97</v>
      </c>
      <c r="F10" s="19" t="s">
        <v>98</v>
      </c>
    </row>
    <row r="11" customFormat="false" ht="51.75" hidden="false" customHeight="true" outlineLevel="0" collapsed="false">
      <c r="B11" s="19" t="s">
        <v>99</v>
      </c>
      <c r="C11" s="19" t="s">
        <v>100</v>
      </c>
      <c r="D11" s="19" t="s">
        <v>101</v>
      </c>
      <c r="E11" s="19" t="s">
        <v>102</v>
      </c>
      <c r="F11" s="19" t="s">
        <v>103</v>
      </c>
    </row>
    <row r="12" customFormat="false" ht="51.75" hidden="false" customHeight="true" outlineLevel="0" collapsed="false">
      <c r="B12" s="19" t="s">
        <v>104</v>
      </c>
      <c r="C12" s="19" t="s">
        <v>105</v>
      </c>
      <c r="D12" s="19" t="s">
        <v>106</v>
      </c>
      <c r="E12" s="19" t="s">
        <v>107</v>
      </c>
      <c r="F12" s="19" t="s">
        <v>108</v>
      </c>
    </row>
    <row r="14" customFormat="false" ht="43.5" hidden="false" customHeight="true" outlineLevel="0" collapsed="false">
      <c r="B14" s="20" t="s">
        <v>109</v>
      </c>
      <c r="C14" s="20"/>
      <c r="D14" s="20"/>
      <c r="E14" s="20"/>
      <c r="F14" s="20"/>
    </row>
  </sheetData>
  <mergeCells count="3">
    <mergeCell ref="B2:F2"/>
    <mergeCell ref="B3:F3"/>
    <mergeCell ref="B14:F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9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22"/>
    <col collapsed="false" customWidth="true" hidden="false" outlineLevel="0" max="3" min="3" style="0" width="18"/>
    <col collapsed="false" customWidth="true" hidden="false" outlineLevel="0" max="4" min="4" style="0" width="11"/>
    <col collapsed="false" customWidth="true" hidden="false" outlineLevel="0" max="5" min="5" style="0" width="12"/>
    <col collapsed="false" customWidth="true" hidden="false" outlineLevel="0" max="6" min="6" style="0" width="13"/>
    <col collapsed="false" customWidth="true" hidden="false" outlineLevel="0" max="8" min="7" style="0" width="12"/>
    <col collapsed="false" customWidth="true" hidden="false" outlineLevel="0" max="9" min="9" style="0" width="30"/>
    <col collapsed="false" customWidth="true" hidden="false" outlineLevel="0" max="11" min="10" style="0" width="11"/>
    <col collapsed="false" customWidth="true" hidden="false" outlineLevel="0" max="12" min="12" style="0" width="48"/>
    <col collapsed="false" customWidth="true" hidden="false" outlineLevel="0" max="13" min="13" style="0" width="38"/>
    <col collapsed="false" customWidth="true" hidden="false" outlineLevel="0" max="14" min="14" style="0" width="20"/>
  </cols>
  <sheetData>
    <row r="1" customFormat="false" ht="68.65" hidden="false" customHeight="false" outlineLevel="0" collapsed="false">
      <c r="A1" s="18" t="s">
        <v>110</v>
      </c>
      <c r="B1" s="18" t="s">
        <v>111</v>
      </c>
      <c r="C1" s="18" t="s">
        <v>112</v>
      </c>
      <c r="D1" s="18" t="s">
        <v>113</v>
      </c>
      <c r="E1" s="18" t="s">
        <v>114</v>
      </c>
      <c r="F1" s="18" t="s">
        <v>115</v>
      </c>
      <c r="G1" s="18" t="s">
        <v>116</v>
      </c>
      <c r="H1" s="18" t="s">
        <v>117</v>
      </c>
      <c r="I1" s="18" t="s">
        <v>118</v>
      </c>
      <c r="J1" s="18" t="s">
        <v>119</v>
      </c>
      <c r="K1" s="18" t="s">
        <v>120</v>
      </c>
      <c r="L1" s="18" t="s">
        <v>121</v>
      </c>
      <c r="M1" s="18" t="s">
        <v>122</v>
      </c>
      <c r="N1" s="18" t="s">
        <v>123</v>
      </c>
    </row>
    <row r="2" customFormat="false" ht="23.85" hidden="false" customHeight="false" outlineLevel="0" collapsed="false">
      <c r="A2" s="19" t="s">
        <v>124</v>
      </c>
      <c r="B2" s="19" t="s">
        <v>125</v>
      </c>
      <c r="C2" s="21" t="s">
        <v>34</v>
      </c>
      <c r="D2" s="19" t="n">
        <v>20</v>
      </c>
      <c r="E2" s="19" t="n">
        <v>20</v>
      </c>
      <c r="F2" s="19" t="n">
        <v>33</v>
      </c>
      <c r="G2" s="19" t="n">
        <v>55</v>
      </c>
      <c r="H2" s="19" t="n">
        <v>40</v>
      </c>
      <c r="I2" s="19" t="str">
        <f aca="false">IF(C2="POTENTIAL - HIGH","EASY ADD - EXISTING SUPPLIER",IF(C2="POTENTIAL - MEDIUM","POSSIBLE ADD",IF(C2="POTENTIAL - LOW","STRETCH ADD",IF(AND(E2&gt;=80,F2&lt;=15),"LEAD - FEW COMPETITORS SELL IT",IF(AND(F2&gt;=50,G2&gt;=70),"CONVENIENCE SELLER - AVAILABILITY IS THE PITCH",IF(F2&gt;=50,"PRICE COMPETITION","CORE RANGE"))))))</f>
        <v>CORE RANGE</v>
      </c>
      <c r="J2" s="22" t="n">
        <f aca="false">IF(LEFT(C2,9)="POTENTIAL","",ROUND(E2*(100-F2)/100,0)+ROW()/10000)</f>
        <v>13.0002</v>
      </c>
      <c r="K2" s="22" t="str">
        <f aca="false">IF(LEFT(C2,9)&lt;&gt;"POTENTIAL","",ROUND(IF(C2="POTENTIAL - HIGH",50,IF(C2="POTENTIAL - MEDIUM",30,15))+0.3*E2+0.2*(100-F2),0))</f>
        <v/>
      </c>
      <c r="L2" s="19" t="s">
        <v>126</v>
      </c>
      <c r="M2" s="19" t="s">
        <v>127</v>
      </c>
      <c r="N2" s="19"/>
    </row>
    <row r="3" customFormat="false" ht="23.85" hidden="false" customHeight="false" outlineLevel="0" collapsed="false">
      <c r="A3" s="19" t="s">
        <v>128</v>
      </c>
      <c r="B3" s="19" t="s">
        <v>125</v>
      </c>
      <c r="C3" s="21" t="s">
        <v>34</v>
      </c>
      <c r="D3" s="19" t="n">
        <v>100</v>
      </c>
      <c r="E3" s="19" t="n">
        <v>100</v>
      </c>
      <c r="F3" s="19" t="n">
        <v>58</v>
      </c>
      <c r="G3" s="19" t="n">
        <v>70</v>
      </c>
      <c r="H3" s="19" t="n">
        <v>55</v>
      </c>
      <c r="I3" s="19" t="str">
        <f aca="false">IF(C3="POTENTIAL - HIGH","EASY ADD - EXISTING SUPPLIER",IF(C3="POTENTIAL - MEDIUM","POSSIBLE ADD",IF(C3="POTENTIAL - LOW","STRETCH ADD",IF(AND(E3&gt;=80,F3&lt;=15),"LEAD - FEW COMPETITORS SELL IT",IF(AND(F3&gt;=50,G3&gt;=70),"CONVENIENCE SELLER - AVAILABILITY IS THE PITCH",IF(F3&gt;=50,"PRICE COMPETITION","CORE RANGE"))))))</f>
        <v>CONVENIENCE SELLER - AVAILABILITY IS THE PITCH</v>
      </c>
      <c r="J3" s="22" t="n">
        <f aca="false">IF(LEFT(C3,9)="POTENTIAL","",ROUND(E3*(100-F3)/100,0)+ROW()/10000)</f>
        <v>42.0003</v>
      </c>
      <c r="K3" s="22" t="str">
        <f aca="false">IF(LEFT(C3,9)&lt;&gt;"POTENTIAL","",ROUND(IF(C3="POTENTIAL - HIGH",50,IF(C3="POTENTIAL - MEDIUM",30,15))+0.3*E3+0.2*(100-F3),0))</f>
        <v/>
      </c>
      <c r="L3" s="19" t="s">
        <v>126</v>
      </c>
      <c r="M3" s="19" t="s">
        <v>127</v>
      </c>
      <c r="N3" s="19"/>
    </row>
    <row r="4" customFormat="false" ht="23.85" hidden="false" customHeight="false" outlineLevel="0" collapsed="false">
      <c r="A4" s="19" t="s">
        <v>129</v>
      </c>
      <c r="B4" s="19" t="s">
        <v>125</v>
      </c>
      <c r="C4" s="21" t="s">
        <v>34</v>
      </c>
      <c r="D4" s="19" t="n">
        <v>20</v>
      </c>
      <c r="E4" s="19" t="n">
        <v>20</v>
      </c>
      <c r="F4" s="19" t="n">
        <v>58</v>
      </c>
      <c r="G4" s="19" t="n">
        <v>50</v>
      </c>
      <c r="H4" s="19" t="n">
        <v>40</v>
      </c>
      <c r="I4" s="19" t="str">
        <f aca="false">IF(C4="POTENTIAL - HIGH","EASY ADD - EXISTING SUPPLIER",IF(C4="POTENTIAL - MEDIUM","POSSIBLE ADD",IF(C4="POTENTIAL - LOW","STRETCH ADD",IF(AND(E4&gt;=80,F4&lt;=15),"LEAD - FEW COMPETITORS SELL IT",IF(AND(F4&gt;=50,G4&gt;=70),"CONVENIENCE SELLER - AVAILABILITY IS THE PITCH",IF(F4&gt;=50,"PRICE COMPETITION","CORE RANGE"))))))</f>
        <v>PRICE COMPETITION</v>
      </c>
      <c r="J4" s="22" t="n">
        <f aca="false">IF(LEFT(C4,9)="POTENTIAL","",ROUND(E4*(100-F4)/100,0)+ROW()/10000)</f>
        <v>8.0004</v>
      </c>
      <c r="K4" s="22" t="str">
        <f aca="false">IF(LEFT(C4,9)&lt;&gt;"POTENTIAL","",ROUND(IF(C4="POTENTIAL - HIGH",50,IF(C4="POTENTIAL - MEDIUM",30,15))+0.3*E4+0.2*(100-F4),0))</f>
        <v/>
      </c>
      <c r="L4" s="19" t="s">
        <v>126</v>
      </c>
      <c r="M4" s="19" t="s">
        <v>127</v>
      </c>
      <c r="N4" s="19"/>
    </row>
    <row r="5" customFormat="false" ht="23.85" hidden="false" customHeight="false" outlineLevel="0" collapsed="false">
      <c r="A5" s="19" t="s">
        <v>130</v>
      </c>
      <c r="B5" s="19" t="s">
        <v>125</v>
      </c>
      <c r="C5" s="21" t="s">
        <v>34</v>
      </c>
      <c r="D5" s="19" t="n">
        <v>40</v>
      </c>
      <c r="E5" s="19" t="n">
        <v>40</v>
      </c>
      <c r="F5" s="19" t="n">
        <v>67</v>
      </c>
      <c r="G5" s="19" t="n">
        <v>55</v>
      </c>
      <c r="H5" s="19" t="n">
        <v>40</v>
      </c>
      <c r="I5" s="19" t="str">
        <f aca="false">IF(C5="POTENTIAL - HIGH","EASY ADD - EXISTING SUPPLIER",IF(C5="POTENTIAL - MEDIUM","POSSIBLE ADD",IF(C5="POTENTIAL - LOW","STRETCH ADD",IF(AND(E5&gt;=80,F5&lt;=15),"LEAD - FEW COMPETITORS SELL IT",IF(AND(F5&gt;=50,G5&gt;=70),"CONVENIENCE SELLER - AVAILABILITY IS THE PITCH",IF(F5&gt;=50,"PRICE COMPETITION","CORE RANGE"))))))</f>
        <v>PRICE COMPETITION</v>
      </c>
      <c r="J5" s="22" t="n">
        <f aca="false">IF(LEFT(C5,9)="POTENTIAL","",ROUND(E5*(100-F5)/100,0)+ROW()/10000)</f>
        <v>13.0005</v>
      </c>
      <c r="K5" s="22" t="str">
        <f aca="false">IF(LEFT(C5,9)&lt;&gt;"POTENTIAL","",ROUND(IF(C5="POTENTIAL - HIGH",50,IF(C5="POTENTIAL - MEDIUM",30,15))+0.3*E5+0.2*(100-F5),0))</f>
        <v/>
      </c>
      <c r="L5" s="19" t="s">
        <v>126</v>
      </c>
      <c r="M5" s="19" t="s">
        <v>127</v>
      </c>
      <c r="N5" s="19"/>
    </row>
    <row r="6" customFormat="false" ht="23.85" hidden="false" customHeight="false" outlineLevel="0" collapsed="false">
      <c r="A6" s="19" t="s">
        <v>131</v>
      </c>
      <c r="B6" s="19" t="s">
        <v>125</v>
      </c>
      <c r="C6" s="21" t="s">
        <v>34</v>
      </c>
      <c r="D6" s="19" t="n">
        <v>40</v>
      </c>
      <c r="E6" s="19" t="n">
        <v>40</v>
      </c>
      <c r="F6" s="19" t="n">
        <v>42</v>
      </c>
      <c r="G6" s="19" t="n">
        <v>55</v>
      </c>
      <c r="H6" s="19" t="n">
        <v>40</v>
      </c>
      <c r="I6" s="19" t="str">
        <f aca="false">IF(C6="POTENTIAL - HIGH","EASY ADD - EXISTING SUPPLIER",IF(C6="POTENTIAL - MEDIUM","POSSIBLE ADD",IF(C6="POTENTIAL - LOW","STRETCH ADD",IF(AND(E6&gt;=80,F6&lt;=15),"LEAD - FEW COMPETITORS SELL IT",IF(AND(F6&gt;=50,G6&gt;=70),"CONVENIENCE SELLER - AVAILABILITY IS THE PITCH",IF(F6&gt;=50,"PRICE COMPETITION","CORE RANGE"))))))</f>
        <v>CORE RANGE</v>
      </c>
      <c r="J6" s="22" t="n">
        <f aca="false">IF(LEFT(C6,9)="POTENTIAL","",ROUND(E6*(100-F6)/100,0)+ROW()/10000)</f>
        <v>23.0006</v>
      </c>
      <c r="K6" s="22" t="str">
        <f aca="false">IF(LEFT(C6,9)&lt;&gt;"POTENTIAL","",ROUND(IF(C6="POTENTIAL - HIGH",50,IF(C6="POTENTIAL - MEDIUM",30,15))+0.3*E6+0.2*(100-F6),0))</f>
        <v/>
      </c>
      <c r="L6" s="19" t="s">
        <v>126</v>
      </c>
      <c r="M6" s="19" t="s">
        <v>127</v>
      </c>
      <c r="N6" s="19"/>
    </row>
    <row r="7" customFormat="false" ht="23.85" hidden="false" customHeight="false" outlineLevel="0" collapsed="false">
      <c r="A7" s="19" t="s">
        <v>132</v>
      </c>
      <c r="B7" s="19" t="s">
        <v>125</v>
      </c>
      <c r="C7" s="21" t="s">
        <v>34</v>
      </c>
      <c r="D7" s="19" t="n">
        <v>60</v>
      </c>
      <c r="E7" s="19" t="n">
        <v>60</v>
      </c>
      <c r="F7" s="19" t="n">
        <v>58</v>
      </c>
      <c r="G7" s="19" t="n">
        <v>55</v>
      </c>
      <c r="H7" s="19" t="n">
        <v>40</v>
      </c>
      <c r="I7" s="19" t="str">
        <f aca="false">IF(C7="POTENTIAL - HIGH","EASY ADD - EXISTING SUPPLIER",IF(C7="POTENTIAL - MEDIUM","POSSIBLE ADD",IF(C7="POTENTIAL - LOW","STRETCH ADD",IF(AND(E7&gt;=80,F7&lt;=15),"LEAD - FEW COMPETITORS SELL IT",IF(AND(F7&gt;=50,G7&gt;=70),"CONVENIENCE SELLER - AVAILABILITY IS THE PITCH",IF(F7&gt;=50,"PRICE COMPETITION","CORE RANGE"))))))</f>
        <v>PRICE COMPETITION</v>
      </c>
      <c r="J7" s="22" t="n">
        <f aca="false">IF(LEFT(C7,9)="POTENTIAL","",ROUND(E7*(100-F7)/100,0)+ROW()/10000)</f>
        <v>25.0007</v>
      </c>
      <c r="K7" s="22" t="str">
        <f aca="false">IF(LEFT(C7,9)&lt;&gt;"POTENTIAL","",ROUND(IF(C7="POTENTIAL - HIGH",50,IF(C7="POTENTIAL - MEDIUM",30,15))+0.3*E7+0.2*(100-F7),0))</f>
        <v/>
      </c>
      <c r="L7" s="19" t="s">
        <v>126</v>
      </c>
      <c r="M7" s="19" t="s">
        <v>127</v>
      </c>
      <c r="N7" s="19"/>
    </row>
    <row r="8" customFormat="false" ht="23.85" hidden="false" customHeight="false" outlineLevel="0" collapsed="false">
      <c r="A8" s="19" t="s">
        <v>133</v>
      </c>
      <c r="B8" s="19" t="s">
        <v>125</v>
      </c>
      <c r="C8" s="21" t="s">
        <v>34</v>
      </c>
      <c r="D8" s="19" t="n">
        <v>80</v>
      </c>
      <c r="E8" s="19" t="n">
        <v>80</v>
      </c>
      <c r="F8" s="19" t="n">
        <v>67</v>
      </c>
      <c r="G8" s="19" t="n">
        <v>55</v>
      </c>
      <c r="H8" s="19" t="n">
        <v>40</v>
      </c>
      <c r="I8" s="19" t="str">
        <f aca="false">IF(C8="POTENTIAL - HIGH","EASY ADD - EXISTING SUPPLIER",IF(C8="POTENTIAL - MEDIUM","POSSIBLE ADD",IF(C8="POTENTIAL - LOW","STRETCH ADD",IF(AND(E8&gt;=80,F8&lt;=15),"LEAD - FEW COMPETITORS SELL IT",IF(AND(F8&gt;=50,G8&gt;=70),"CONVENIENCE SELLER - AVAILABILITY IS THE PITCH",IF(F8&gt;=50,"PRICE COMPETITION","CORE RANGE"))))))</f>
        <v>PRICE COMPETITION</v>
      </c>
      <c r="J8" s="22" t="n">
        <f aca="false">IF(LEFT(C8,9)="POTENTIAL","",ROUND(E8*(100-F8)/100,0)+ROW()/10000)</f>
        <v>26.0008</v>
      </c>
      <c r="K8" s="22" t="str">
        <f aca="false">IF(LEFT(C8,9)&lt;&gt;"POTENTIAL","",ROUND(IF(C8="POTENTIAL - HIGH",50,IF(C8="POTENTIAL - MEDIUM",30,15))+0.3*E8+0.2*(100-F8),0))</f>
        <v/>
      </c>
      <c r="L8" s="19" t="s">
        <v>126</v>
      </c>
      <c r="M8" s="19" t="s">
        <v>127</v>
      </c>
      <c r="N8" s="19"/>
    </row>
    <row r="9" customFormat="false" ht="23.85" hidden="false" customHeight="false" outlineLevel="0" collapsed="false">
      <c r="A9" s="19" t="s">
        <v>134</v>
      </c>
      <c r="B9" s="19" t="s">
        <v>125</v>
      </c>
      <c r="C9" s="21" t="s">
        <v>34</v>
      </c>
      <c r="D9" s="19" t="n">
        <v>60</v>
      </c>
      <c r="E9" s="19" t="n">
        <v>60</v>
      </c>
      <c r="F9" s="19" t="n">
        <v>50</v>
      </c>
      <c r="G9" s="19" t="n">
        <v>55</v>
      </c>
      <c r="H9" s="19" t="n">
        <v>40</v>
      </c>
      <c r="I9" s="19" t="str">
        <f aca="false">IF(C9="POTENTIAL - HIGH","EASY ADD - EXISTING SUPPLIER",IF(C9="POTENTIAL - MEDIUM","POSSIBLE ADD",IF(C9="POTENTIAL - LOW","STRETCH ADD",IF(AND(E9&gt;=80,F9&lt;=15),"LEAD - FEW COMPETITORS SELL IT",IF(AND(F9&gt;=50,G9&gt;=70),"CONVENIENCE SELLER - AVAILABILITY IS THE PITCH",IF(F9&gt;=50,"PRICE COMPETITION","CORE RANGE"))))))</f>
        <v>PRICE COMPETITION</v>
      </c>
      <c r="J9" s="22" t="n">
        <f aca="false">IF(LEFT(C9,9)="POTENTIAL","",ROUND(E9*(100-F9)/100,0)+ROW()/10000)</f>
        <v>30.0009</v>
      </c>
      <c r="K9" s="22" t="str">
        <f aca="false">IF(LEFT(C9,9)&lt;&gt;"POTENTIAL","",ROUND(IF(C9="POTENTIAL - HIGH",50,IF(C9="POTENTIAL - MEDIUM",30,15))+0.3*E9+0.2*(100-F9),0))</f>
        <v/>
      </c>
      <c r="L9" s="19" t="s">
        <v>126</v>
      </c>
      <c r="M9" s="19" t="s">
        <v>127</v>
      </c>
      <c r="N9" s="19"/>
    </row>
    <row r="10" customFormat="false" ht="23.85" hidden="false" customHeight="false" outlineLevel="0" collapsed="false">
      <c r="A10" s="19" t="s">
        <v>135</v>
      </c>
      <c r="B10" s="19" t="s">
        <v>125</v>
      </c>
      <c r="C10" s="21" t="s">
        <v>34</v>
      </c>
      <c r="D10" s="19" t="n">
        <v>60</v>
      </c>
      <c r="E10" s="19" t="n">
        <v>60</v>
      </c>
      <c r="F10" s="19" t="n">
        <v>42</v>
      </c>
      <c r="G10" s="19" t="n">
        <v>55</v>
      </c>
      <c r="H10" s="19" t="n">
        <v>40</v>
      </c>
      <c r="I10" s="19" t="str">
        <f aca="false">IF(C10="POTENTIAL - HIGH","EASY ADD - EXISTING SUPPLIER",IF(C10="POTENTIAL - MEDIUM","POSSIBLE ADD",IF(C10="POTENTIAL - LOW","STRETCH ADD",IF(AND(E10&gt;=80,F10&lt;=15),"LEAD - FEW COMPETITORS SELL IT",IF(AND(F10&gt;=50,G10&gt;=70),"CONVENIENCE SELLER - AVAILABILITY IS THE PITCH",IF(F10&gt;=50,"PRICE COMPETITION","CORE RANGE"))))))</f>
        <v>CORE RANGE</v>
      </c>
      <c r="J10" s="22" t="n">
        <f aca="false">IF(LEFT(C10,9)="POTENTIAL","",ROUND(E10*(100-F10)/100,0)+ROW()/10000)</f>
        <v>35.001</v>
      </c>
      <c r="K10" s="22" t="str">
        <f aca="false">IF(LEFT(C10,9)&lt;&gt;"POTENTIAL","",ROUND(IF(C10="POTENTIAL - HIGH",50,IF(C10="POTENTIAL - MEDIUM",30,15))+0.3*E10+0.2*(100-F10),0))</f>
        <v/>
      </c>
      <c r="L10" s="19" t="s">
        <v>126</v>
      </c>
      <c r="M10" s="19" t="s">
        <v>127</v>
      </c>
      <c r="N10" s="19"/>
    </row>
    <row r="11" customFormat="false" ht="23.85" hidden="false" customHeight="false" outlineLevel="0" collapsed="false">
      <c r="A11" s="19" t="s">
        <v>136</v>
      </c>
      <c r="B11" s="19" t="s">
        <v>125</v>
      </c>
      <c r="C11" s="21" t="s">
        <v>34</v>
      </c>
      <c r="D11" s="19" t="n">
        <v>60</v>
      </c>
      <c r="E11" s="19" t="n">
        <v>60</v>
      </c>
      <c r="F11" s="19" t="n">
        <v>75</v>
      </c>
      <c r="G11" s="19" t="n">
        <v>55</v>
      </c>
      <c r="H11" s="19" t="n">
        <v>40</v>
      </c>
      <c r="I11" s="19" t="str">
        <f aca="false">IF(C11="POTENTIAL - HIGH","EASY ADD - EXISTING SUPPLIER",IF(C11="POTENTIAL - MEDIUM","POSSIBLE ADD",IF(C11="POTENTIAL - LOW","STRETCH ADD",IF(AND(E11&gt;=80,F11&lt;=15),"LEAD - FEW COMPETITORS SELL IT",IF(AND(F11&gt;=50,G11&gt;=70),"CONVENIENCE SELLER - AVAILABILITY IS THE PITCH",IF(F11&gt;=50,"PRICE COMPETITION","CORE RANGE"))))))</f>
        <v>PRICE COMPETITION</v>
      </c>
      <c r="J11" s="22" t="n">
        <f aca="false">IF(LEFT(C11,9)="POTENTIAL","",ROUND(E11*(100-F11)/100,0)+ROW()/10000)</f>
        <v>15.0011</v>
      </c>
      <c r="K11" s="22" t="str">
        <f aca="false">IF(LEFT(C11,9)&lt;&gt;"POTENTIAL","",ROUND(IF(C11="POTENTIAL - HIGH",50,IF(C11="POTENTIAL - MEDIUM",30,15))+0.3*E11+0.2*(100-F11),0))</f>
        <v/>
      </c>
      <c r="L11" s="19" t="s">
        <v>126</v>
      </c>
      <c r="M11" s="19" t="s">
        <v>127</v>
      </c>
      <c r="N11" s="19"/>
    </row>
    <row r="12" customFormat="false" ht="23.85" hidden="false" customHeight="false" outlineLevel="0" collapsed="false">
      <c r="A12" s="19" t="s">
        <v>137</v>
      </c>
      <c r="B12" s="19" t="s">
        <v>125</v>
      </c>
      <c r="C12" s="21" t="s">
        <v>34</v>
      </c>
      <c r="D12" s="19" t="n">
        <v>40</v>
      </c>
      <c r="E12" s="19" t="n">
        <v>20</v>
      </c>
      <c r="F12" s="19" t="n">
        <v>25</v>
      </c>
      <c r="G12" s="19" t="n">
        <v>55</v>
      </c>
      <c r="H12" s="19" t="n">
        <v>40</v>
      </c>
      <c r="I12" s="19" t="str">
        <f aca="false">IF(C12="POTENTIAL - HIGH","EASY ADD - EXISTING SUPPLIER",IF(C12="POTENTIAL - MEDIUM","POSSIBLE ADD",IF(C12="POTENTIAL - LOW","STRETCH ADD",IF(AND(E12&gt;=80,F12&lt;=15),"LEAD - FEW COMPETITORS SELL IT",IF(AND(F12&gt;=50,G12&gt;=70),"CONVENIENCE SELLER - AVAILABILITY IS THE PITCH",IF(F12&gt;=50,"PRICE COMPETITION","CORE RANGE"))))))</f>
        <v>CORE RANGE</v>
      </c>
      <c r="J12" s="22" t="n">
        <f aca="false">IF(LEFT(C12,9)="POTENTIAL","",ROUND(E12*(100-F12)/100,0)+ROW()/10000)</f>
        <v>15.0012</v>
      </c>
      <c r="K12" s="22" t="str">
        <f aca="false">IF(LEFT(C12,9)&lt;&gt;"POTENTIAL","",ROUND(IF(C12="POTENTIAL - HIGH",50,IF(C12="POTENTIAL - MEDIUM",30,15))+0.3*E12+0.2*(100-F12),0))</f>
        <v/>
      </c>
      <c r="L12" s="19" t="s">
        <v>126</v>
      </c>
      <c r="M12" s="19" t="s">
        <v>127</v>
      </c>
      <c r="N12" s="19"/>
    </row>
    <row r="13" customFormat="false" ht="23.85" hidden="false" customHeight="false" outlineLevel="0" collapsed="false">
      <c r="A13" s="19" t="s">
        <v>138</v>
      </c>
      <c r="B13" s="19" t="s">
        <v>125</v>
      </c>
      <c r="C13" s="21" t="s">
        <v>34</v>
      </c>
      <c r="D13" s="19" t="n">
        <v>20</v>
      </c>
      <c r="E13" s="19" t="n">
        <v>20</v>
      </c>
      <c r="F13" s="19" t="n">
        <v>17</v>
      </c>
      <c r="G13" s="19" t="n">
        <v>55</v>
      </c>
      <c r="H13" s="19" t="n">
        <v>40</v>
      </c>
      <c r="I13" s="19" t="str">
        <f aca="false">IF(C13="POTENTIAL - HIGH","EASY ADD - EXISTING SUPPLIER",IF(C13="POTENTIAL - MEDIUM","POSSIBLE ADD",IF(C13="POTENTIAL - LOW","STRETCH ADD",IF(AND(E13&gt;=80,F13&lt;=15),"LEAD - FEW COMPETITORS SELL IT",IF(AND(F13&gt;=50,G13&gt;=70),"CONVENIENCE SELLER - AVAILABILITY IS THE PITCH",IF(F13&gt;=50,"PRICE COMPETITION","CORE RANGE"))))))</f>
        <v>CORE RANGE</v>
      </c>
      <c r="J13" s="22" t="n">
        <f aca="false">IF(LEFT(C13,9)="POTENTIAL","",ROUND(E13*(100-F13)/100,0)+ROW()/10000)</f>
        <v>17.0013</v>
      </c>
      <c r="K13" s="22" t="str">
        <f aca="false">IF(LEFT(C13,9)&lt;&gt;"POTENTIAL","",ROUND(IF(C13="POTENTIAL - HIGH",50,IF(C13="POTENTIAL - MEDIUM",30,15))+0.3*E13+0.2*(100-F13),0))</f>
        <v/>
      </c>
      <c r="L13" s="19" t="s">
        <v>126</v>
      </c>
      <c r="M13" s="19" t="s">
        <v>127</v>
      </c>
      <c r="N13" s="19"/>
    </row>
    <row r="14" customFormat="false" ht="23.85" hidden="false" customHeight="false" outlineLevel="0" collapsed="false">
      <c r="A14" s="19" t="s">
        <v>139</v>
      </c>
      <c r="B14" s="19" t="s">
        <v>125</v>
      </c>
      <c r="C14" s="21" t="s">
        <v>34</v>
      </c>
      <c r="D14" s="19" t="n">
        <v>80</v>
      </c>
      <c r="E14" s="19" t="n">
        <v>80</v>
      </c>
      <c r="F14" s="19" t="n">
        <v>58</v>
      </c>
      <c r="G14" s="19" t="n">
        <v>55</v>
      </c>
      <c r="H14" s="19" t="n">
        <v>40</v>
      </c>
      <c r="I14" s="19" t="str">
        <f aca="false">IF(C14="POTENTIAL - HIGH","EASY ADD - EXISTING SUPPLIER",IF(C14="POTENTIAL - MEDIUM","POSSIBLE ADD",IF(C14="POTENTIAL - LOW","STRETCH ADD",IF(AND(E14&gt;=80,F14&lt;=15),"LEAD - FEW COMPETITORS SELL IT",IF(AND(F14&gt;=50,G14&gt;=70),"CONVENIENCE SELLER - AVAILABILITY IS THE PITCH",IF(F14&gt;=50,"PRICE COMPETITION","CORE RANGE"))))))</f>
        <v>PRICE COMPETITION</v>
      </c>
      <c r="J14" s="22" t="n">
        <f aca="false">IF(LEFT(C14,9)="POTENTIAL","",ROUND(E14*(100-F14)/100,0)+ROW()/10000)</f>
        <v>34.0014</v>
      </c>
      <c r="K14" s="22" t="str">
        <f aca="false">IF(LEFT(C14,9)&lt;&gt;"POTENTIAL","",ROUND(IF(C14="POTENTIAL - HIGH",50,IF(C14="POTENTIAL - MEDIUM",30,15))+0.3*E14+0.2*(100-F14),0))</f>
        <v/>
      </c>
      <c r="L14" s="19" t="s">
        <v>126</v>
      </c>
      <c r="M14" s="19" t="s">
        <v>127</v>
      </c>
      <c r="N14" s="19"/>
    </row>
    <row r="15" customFormat="false" ht="23.85" hidden="false" customHeight="false" outlineLevel="0" collapsed="false">
      <c r="A15" s="19" t="s">
        <v>140</v>
      </c>
      <c r="B15" s="19" t="s">
        <v>125</v>
      </c>
      <c r="C15" s="21" t="s">
        <v>34</v>
      </c>
      <c r="D15" s="19" t="n">
        <v>80</v>
      </c>
      <c r="E15" s="19" t="n">
        <v>80</v>
      </c>
      <c r="F15" s="19" t="n">
        <v>83</v>
      </c>
      <c r="G15" s="19" t="n">
        <v>70</v>
      </c>
      <c r="H15" s="19" t="n">
        <v>40</v>
      </c>
      <c r="I15" s="19" t="str">
        <f aca="false">IF(C15="POTENTIAL - HIGH","EASY ADD - EXISTING SUPPLIER",IF(C15="POTENTIAL - MEDIUM","POSSIBLE ADD",IF(C15="POTENTIAL - LOW","STRETCH ADD",IF(AND(E15&gt;=80,F15&lt;=15),"LEAD - FEW COMPETITORS SELL IT",IF(AND(F15&gt;=50,G15&gt;=70),"CONVENIENCE SELLER - AVAILABILITY IS THE PITCH",IF(F15&gt;=50,"PRICE COMPETITION","CORE RANGE"))))))</f>
        <v>CONVENIENCE SELLER - AVAILABILITY IS THE PITCH</v>
      </c>
      <c r="J15" s="22" t="n">
        <f aca="false">IF(LEFT(C15,9)="POTENTIAL","",ROUND(E15*(100-F15)/100,0)+ROW()/10000)</f>
        <v>14.0015</v>
      </c>
      <c r="K15" s="22" t="str">
        <f aca="false">IF(LEFT(C15,9)&lt;&gt;"POTENTIAL","",ROUND(IF(C15="POTENTIAL - HIGH",50,IF(C15="POTENTIAL - MEDIUM",30,15))+0.3*E15+0.2*(100-F15),0))</f>
        <v/>
      </c>
      <c r="L15" s="19" t="s">
        <v>126</v>
      </c>
      <c r="M15" s="19" t="s">
        <v>127</v>
      </c>
      <c r="N15" s="19"/>
    </row>
    <row r="16" customFormat="false" ht="23.85" hidden="false" customHeight="false" outlineLevel="0" collapsed="false">
      <c r="A16" s="19" t="s">
        <v>141</v>
      </c>
      <c r="B16" s="19" t="s">
        <v>125</v>
      </c>
      <c r="C16" s="21" t="s">
        <v>34</v>
      </c>
      <c r="D16" s="19" t="n">
        <v>60</v>
      </c>
      <c r="E16" s="19" t="n">
        <v>60</v>
      </c>
      <c r="F16" s="19" t="n">
        <v>83</v>
      </c>
      <c r="G16" s="19" t="n">
        <v>55</v>
      </c>
      <c r="H16" s="19" t="n">
        <v>40</v>
      </c>
      <c r="I16" s="19" t="str">
        <f aca="false">IF(C16="POTENTIAL - HIGH","EASY ADD - EXISTING SUPPLIER",IF(C16="POTENTIAL - MEDIUM","POSSIBLE ADD",IF(C16="POTENTIAL - LOW","STRETCH ADD",IF(AND(E16&gt;=80,F16&lt;=15),"LEAD - FEW COMPETITORS SELL IT",IF(AND(F16&gt;=50,G16&gt;=70),"CONVENIENCE SELLER - AVAILABILITY IS THE PITCH",IF(F16&gt;=50,"PRICE COMPETITION","CORE RANGE"))))))</f>
        <v>PRICE COMPETITION</v>
      </c>
      <c r="J16" s="22" t="n">
        <f aca="false">IF(LEFT(C16,9)="POTENTIAL","",ROUND(E16*(100-F16)/100,0)+ROW()/10000)</f>
        <v>10.0016</v>
      </c>
      <c r="K16" s="22" t="str">
        <f aca="false">IF(LEFT(C16,9)&lt;&gt;"POTENTIAL","",ROUND(IF(C16="POTENTIAL - HIGH",50,IF(C16="POTENTIAL - MEDIUM",30,15))+0.3*E16+0.2*(100-F16),0))</f>
        <v/>
      </c>
      <c r="L16" s="19" t="s">
        <v>126</v>
      </c>
      <c r="M16" s="19" t="s">
        <v>127</v>
      </c>
      <c r="N16" s="19"/>
    </row>
    <row r="17" customFormat="false" ht="23.85" hidden="false" customHeight="false" outlineLevel="0" collapsed="false">
      <c r="A17" s="19" t="s">
        <v>142</v>
      </c>
      <c r="B17" s="19" t="s">
        <v>125</v>
      </c>
      <c r="C17" s="21" t="s">
        <v>34</v>
      </c>
      <c r="D17" s="19" t="n">
        <v>40</v>
      </c>
      <c r="E17" s="19" t="n">
        <v>40</v>
      </c>
      <c r="F17" s="19" t="n">
        <v>25</v>
      </c>
      <c r="G17" s="19" t="n">
        <v>55</v>
      </c>
      <c r="H17" s="19" t="n">
        <v>40</v>
      </c>
      <c r="I17" s="19" t="str">
        <f aca="false">IF(C17="POTENTIAL - HIGH","EASY ADD - EXISTING SUPPLIER",IF(C17="POTENTIAL - MEDIUM","POSSIBLE ADD",IF(C17="POTENTIAL - LOW","STRETCH ADD",IF(AND(E17&gt;=80,F17&lt;=15),"LEAD - FEW COMPETITORS SELL IT",IF(AND(F17&gt;=50,G17&gt;=70),"CONVENIENCE SELLER - AVAILABILITY IS THE PITCH",IF(F17&gt;=50,"PRICE COMPETITION","CORE RANGE"))))))</f>
        <v>CORE RANGE</v>
      </c>
      <c r="J17" s="22" t="n">
        <f aca="false">IF(LEFT(C17,9)="POTENTIAL","",ROUND(E17*(100-F17)/100,0)+ROW()/10000)</f>
        <v>30.0017</v>
      </c>
      <c r="K17" s="22" t="str">
        <f aca="false">IF(LEFT(C17,9)&lt;&gt;"POTENTIAL","",ROUND(IF(C17="POTENTIAL - HIGH",50,IF(C17="POTENTIAL - MEDIUM",30,15))+0.3*E17+0.2*(100-F17),0))</f>
        <v/>
      </c>
      <c r="L17" s="19" t="s">
        <v>126</v>
      </c>
      <c r="M17" s="19" t="s">
        <v>127</v>
      </c>
      <c r="N17" s="19"/>
    </row>
    <row r="18" customFormat="false" ht="23.85" hidden="false" customHeight="false" outlineLevel="0" collapsed="false">
      <c r="A18" s="19" t="s">
        <v>143</v>
      </c>
      <c r="B18" s="19" t="s">
        <v>144</v>
      </c>
      <c r="C18" s="21" t="s">
        <v>34</v>
      </c>
      <c r="D18" s="19" t="n">
        <v>100</v>
      </c>
      <c r="E18" s="19" t="n">
        <v>100</v>
      </c>
      <c r="F18" s="19" t="n">
        <v>58</v>
      </c>
      <c r="G18" s="19" t="n">
        <v>75</v>
      </c>
      <c r="H18" s="19" t="n">
        <v>45</v>
      </c>
      <c r="I18" s="19" t="str">
        <f aca="false">IF(C18="POTENTIAL - HIGH","EASY ADD - EXISTING SUPPLIER",IF(C18="POTENTIAL - MEDIUM","POSSIBLE ADD",IF(C18="POTENTIAL - LOW","STRETCH ADD",IF(AND(E18&gt;=80,F18&lt;=15),"LEAD - FEW COMPETITORS SELL IT",IF(AND(F18&gt;=50,G18&gt;=70),"CONVENIENCE SELLER - AVAILABILITY IS THE PITCH",IF(F18&gt;=50,"PRICE COMPETITION","CORE RANGE"))))))</f>
        <v>CONVENIENCE SELLER - AVAILABILITY IS THE PITCH</v>
      </c>
      <c r="J18" s="22" t="n">
        <f aca="false">IF(LEFT(C18,9)="POTENTIAL","",ROUND(E18*(100-F18)/100,0)+ROW()/10000)</f>
        <v>42.0018</v>
      </c>
      <c r="K18" s="22" t="str">
        <f aca="false">IF(LEFT(C18,9)&lt;&gt;"POTENTIAL","",ROUND(IF(C18="POTENTIAL - HIGH",50,IF(C18="POTENTIAL - MEDIUM",30,15))+0.3*E18+0.2*(100-F18),0))</f>
        <v/>
      </c>
      <c r="L18" s="19" t="s">
        <v>145</v>
      </c>
      <c r="M18" s="19" t="s">
        <v>127</v>
      </c>
      <c r="N18" s="19"/>
    </row>
    <row r="19" customFormat="false" ht="23.85" hidden="false" customHeight="false" outlineLevel="0" collapsed="false">
      <c r="A19" s="19" t="s">
        <v>146</v>
      </c>
      <c r="B19" s="19" t="s">
        <v>147</v>
      </c>
      <c r="C19" s="21" t="s">
        <v>34</v>
      </c>
      <c r="D19" s="19" t="n">
        <v>40</v>
      </c>
      <c r="E19" s="19" t="n">
        <v>40</v>
      </c>
      <c r="F19" s="19" t="n">
        <v>33</v>
      </c>
      <c r="G19" s="19" t="n">
        <v>55</v>
      </c>
      <c r="H19" s="19" t="n">
        <v>45</v>
      </c>
      <c r="I19" s="19" t="str">
        <f aca="false">IF(C19="POTENTIAL - HIGH","EASY ADD - EXISTING SUPPLIER",IF(C19="POTENTIAL - MEDIUM","POSSIBLE ADD",IF(C19="POTENTIAL - LOW","STRETCH ADD",IF(AND(E19&gt;=80,F19&lt;=15),"LEAD - FEW COMPETITORS SELL IT",IF(AND(F19&gt;=50,G19&gt;=70),"CONVENIENCE SELLER - AVAILABILITY IS THE PITCH",IF(F19&gt;=50,"PRICE COMPETITION","CORE RANGE"))))))</f>
        <v>CORE RANGE</v>
      </c>
      <c r="J19" s="22" t="n">
        <f aca="false">IF(LEFT(C19,9)="POTENTIAL","",ROUND(E19*(100-F19)/100,0)+ROW()/10000)</f>
        <v>27.0019</v>
      </c>
      <c r="K19" s="22" t="str">
        <f aca="false">IF(LEFT(C19,9)&lt;&gt;"POTENTIAL","",ROUND(IF(C19="POTENTIAL - HIGH",50,IF(C19="POTENTIAL - MEDIUM",30,15))+0.3*E19+0.2*(100-F19),0))</f>
        <v/>
      </c>
      <c r="L19" s="19" t="s">
        <v>148</v>
      </c>
      <c r="M19" s="19" t="s">
        <v>127</v>
      </c>
      <c r="N19" s="19"/>
    </row>
    <row r="20" customFormat="false" ht="23.85" hidden="false" customHeight="false" outlineLevel="0" collapsed="false">
      <c r="A20" s="19" t="s">
        <v>149</v>
      </c>
      <c r="B20" s="19" t="s">
        <v>150</v>
      </c>
      <c r="C20" s="21" t="s">
        <v>34</v>
      </c>
      <c r="D20" s="19" t="n">
        <v>60</v>
      </c>
      <c r="E20" s="19" t="n">
        <v>60</v>
      </c>
      <c r="F20" s="19" t="n">
        <v>33</v>
      </c>
      <c r="G20" s="19" t="n">
        <v>80</v>
      </c>
      <c r="H20" s="19" t="n">
        <v>50</v>
      </c>
      <c r="I20" s="19" t="str">
        <f aca="false">IF(C20="POTENTIAL - HIGH","EASY ADD - EXISTING SUPPLIER",IF(C20="POTENTIAL - MEDIUM","POSSIBLE ADD",IF(C20="POTENTIAL - LOW","STRETCH ADD",IF(AND(E20&gt;=80,F20&lt;=15),"LEAD - FEW COMPETITORS SELL IT",IF(AND(F20&gt;=50,G20&gt;=70),"CONVENIENCE SELLER - AVAILABILITY IS THE PITCH",IF(F20&gt;=50,"PRICE COMPETITION","CORE RANGE"))))))</f>
        <v>CORE RANGE</v>
      </c>
      <c r="J20" s="22" t="n">
        <f aca="false">IF(LEFT(C20,9)="POTENTIAL","",ROUND(E20*(100-F20)/100,0)+ROW()/10000)</f>
        <v>40.002</v>
      </c>
      <c r="K20" s="22" t="str">
        <f aca="false">IF(LEFT(C20,9)&lt;&gt;"POTENTIAL","",ROUND(IF(C20="POTENTIAL - HIGH",50,IF(C20="POTENTIAL - MEDIUM",30,15))+0.3*E20+0.2*(100-F20),0))</f>
        <v/>
      </c>
      <c r="L20" s="19" t="s">
        <v>151</v>
      </c>
      <c r="M20" s="19" t="s">
        <v>127</v>
      </c>
      <c r="N20" s="19"/>
    </row>
    <row r="21" customFormat="false" ht="23.85" hidden="false" customHeight="false" outlineLevel="0" collapsed="false">
      <c r="A21" s="19" t="s">
        <v>152</v>
      </c>
      <c r="B21" s="19" t="s">
        <v>153</v>
      </c>
      <c r="C21" s="21" t="s">
        <v>34</v>
      </c>
      <c r="D21" s="19" t="n">
        <v>60</v>
      </c>
      <c r="E21" s="19" t="n">
        <v>60</v>
      </c>
      <c r="F21" s="19" t="n">
        <v>33</v>
      </c>
      <c r="G21" s="19" t="n">
        <v>60</v>
      </c>
      <c r="H21" s="19" t="n">
        <v>45</v>
      </c>
      <c r="I21" s="19" t="str">
        <f aca="false">IF(C21="POTENTIAL - HIGH","EASY ADD - EXISTING SUPPLIER",IF(C21="POTENTIAL - MEDIUM","POSSIBLE ADD",IF(C21="POTENTIAL - LOW","STRETCH ADD",IF(AND(E21&gt;=80,F21&lt;=15),"LEAD - FEW COMPETITORS SELL IT",IF(AND(F21&gt;=50,G21&gt;=70),"CONVENIENCE SELLER - AVAILABILITY IS THE PITCH",IF(F21&gt;=50,"PRICE COMPETITION","CORE RANGE"))))))</f>
        <v>CORE RANGE</v>
      </c>
      <c r="J21" s="22" t="n">
        <f aca="false">IF(LEFT(C21,9)="POTENTIAL","",ROUND(E21*(100-F21)/100,0)+ROW()/10000)</f>
        <v>40.0021</v>
      </c>
      <c r="K21" s="22" t="str">
        <f aca="false">IF(LEFT(C21,9)&lt;&gt;"POTENTIAL","",ROUND(IF(C21="POTENTIAL - HIGH",50,IF(C21="POTENTIAL - MEDIUM",30,15))+0.3*E21+0.2*(100-F21),0))</f>
        <v/>
      </c>
      <c r="L21" s="19" t="s">
        <v>154</v>
      </c>
      <c r="M21" s="19" t="s">
        <v>127</v>
      </c>
      <c r="N21" s="19"/>
    </row>
    <row r="22" customFormat="false" ht="46.25" hidden="false" customHeight="false" outlineLevel="0" collapsed="false">
      <c r="A22" s="19" t="s">
        <v>155</v>
      </c>
      <c r="B22" s="19" t="s">
        <v>125</v>
      </c>
      <c r="C22" s="23" t="s">
        <v>40</v>
      </c>
      <c r="D22" s="19" t="n">
        <v>60</v>
      </c>
      <c r="E22" s="19" t="n">
        <v>60</v>
      </c>
      <c r="F22" s="19" t="n">
        <v>17</v>
      </c>
      <c r="G22" s="19" t="n">
        <v>55</v>
      </c>
      <c r="H22" s="19" t="n">
        <v>40</v>
      </c>
      <c r="I22" s="19" t="str">
        <f aca="false">IF(C22="POTENTIAL - HIGH","EASY ADD - EXISTING SUPPLIER",IF(C22="POTENTIAL - MEDIUM","POSSIBLE ADD",IF(C22="POTENTIAL - LOW","STRETCH ADD",IF(AND(E22&gt;=80,F22&lt;=15),"LEAD - FEW COMPETITORS SELL IT",IF(AND(F22&gt;=50,G22&gt;=70),"CONVENIENCE SELLER - AVAILABILITY IS THE PITCH",IF(F22&gt;=50,"PRICE COMPETITION","CORE RANGE"))))))</f>
        <v>CORE RANGE</v>
      </c>
      <c r="J22" s="22" t="n">
        <f aca="false">IF(LEFT(C22,9)="POTENTIAL","",ROUND(E22*(100-F22)/100,0)+ROW()/10000)</f>
        <v>50.0022</v>
      </c>
      <c r="K22" s="22" t="str">
        <f aca="false">IF(LEFT(C22,9)&lt;&gt;"POTENTIAL","",ROUND(IF(C22="POTENTIAL - HIGH",50,IF(C22="POTENTIAL - MEDIUM",30,15))+0.3*E22+0.2*(100-F22),0))</f>
        <v/>
      </c>
      <c r="L22" s="19" t="s">
        <v>156</v>
      </c>
      <c r="M22" s="19" t="s">
        <v>157</v>
      </c>
      <c r="N22" s="19"/>
    </row>
    <row r="23" customFormat="false" ht="23.85" hidden="false" customHeight="false" outlineLevel="0" collapsed="false">
      <c r="A23" s="19" t="s">
        <v>158</v>
      </c>
      <c r="B23" s="19" t="s">
        <v>125</v>
      </c>
      <c r="C23" s="21" t="s">
        <v>34</v>
      </c>
      <c r="D23" s="19" t="n">
        <v>100</v>
      </c>
      <c r="E23" s="19" t="n">
        <v>100</v>
      </c>
      <c r="F23" s="19" t="n">
        <v>67</v>
      </c>
      <c r="G23" s="19" t="n">
        <v>75</v>
      </c>
      <c r="H23" s="19" t="n">
        <v>55</v>
      </c>
      <c r="I23" s="19" t="str">
        <f aca="false">IF(C23="POTENTIAL - HIGH","EASY ADD - EXISTING SUPPLIER",IF(C23="POTENTIAL - MEDIUM","POSSIBLE ADD",IF(C23="POTENTIAL - LOW","STRETCH ADD",IF(AND(E23&gt;=80,F23&lt;=15),"LEAD - FEW COMPETITORS SELL IT",IF(AND(F23&gt;=50,G23&gt;=70),"CONVENIENCE SELLER - AVAILABILITY IS THE PITCH",IF(F23&gt;=50,"PRICE COMPETITION","CORE RANGE"))))))</f>
        <v>CONVENIENCE SELLER - AVAILABILITY IS THE PITCH</v>
      </c>
      <c r="J23" s="22" t="n">
        <f aca="false">IF(LEFT(C23,9)="POTENTIAL","",ROUND(E23*(100-F23)/100,0)+ROW()/10000)</f>
        <v>33.0023</v>
      </c>
      <c r="K23" s="22" t="str">
        <f aca="false">IF(LEFT(C23,9)&lt;&gt;"POTENTIAL","",ROUND(IF(C23="POTENTIAL - HIGH",50,IF(C23="POTENTIAL - MEDIUM",30,15))+0.3*E23+0.2*(100-F23),0))</f>
        <v/>
      </c>
      <c r="L23" s="19" t="s">
        <v>159</v>
      </c>
      <c r="M23" s="19" t="s">
        <v>160</v>
      </c>
      <c r="N23" s="19" t="s">
        <v>161</v>
      </c>
    </row>
    <row r="24" customFormat="false" ht="23.85" hidden="false" customHeight="false" outlineLevel="0" collapsed="false">
      <c r="A24" s="19" t="s">
        <v>162</v>
      </c>
      <c r="B24" s="19" t="s">
        <v>163</v>
      </c>
      <c r="C24" s="21" t="s">
        <v>34</v>
      </c>
      <c r="D24" s="19" t="n">
        <v>100</v>
      </c>
      <c r="E24" s="19" t="n">
        <v>100</v>
      </c>
      <c r="F24" s="19" t="n">
        <v>50</v>
      </c>
      <c r="G24" s="19" t="n">
        <v>75</v>
      </c>
      <c r="H24" s="19" t="n">
        <v>40</v>
      </c>
      <c r="I24" s="19" t="str">
        <f aca="false">IF(C24="POTENTIAL - HIGH","EASY ADD - EXISTING SUPPLIER",IF(C24="POTENTIAL - MEDIUM","POSSIBLE ADD",IF(C24="POTENTIAL - LOW","STRETCH ADD",IF(AND(E24&gt;=80,F24&lt;=15),"LEAD - FEW COMPETITORS SELL IT",IF(AND(F24&gt;=50,G24&gt;=70),"CONVENIENCE SELLER - AVAILABILITY IS THE PITCH",IF(F24&gt;=50,"PRICE COMPETITION","CORE RANGE"))))))</f>
        <v>CONVENIENCE SELLER - AVAILABILITY IS THE PITCH</v>
      </c>
      <c r="J24" s="22" t="n">
        <f aca="false">IF(LEFT(C24,9)="POTENTIAL","",ROUND(E24*(100-F24)/100,0)+ROW()/10000)</f>
        <v>50.0024</v>
      </c>
      <c r="K24" s="22" t="str">
        <f aca="false">IF(LEFT(C24,9)&lt;&gt;"POTENTIAL","",ROUND(IF(C24="POTENTIAL - HIGH",50,IF(C24="POTENTIAL - MEDIUM",30,15))+0.3*E24+0.2*(100-F24),0))</f>
        <v/>
      </c>
      <c r="L24" s="19" t="s">
        <v>164</v>
      </c>
      <c r="M24" s="19" t="s">
        <v>165</v>
      </c>
      <c r="N24" s="19"/>
    </row>
    <row r="25" customFormat="false" ht="23.85" hidden="false" customHeight="false" outlineLevel="0" collapsed="false">
      <c r="A25" s="19" t="s">
        <v>166</v>
      </c>
      <c r="B25" s="19" t="s">
        <v>163</v>
      </c>
      <c r="C25" s="21" t="s">
        <v>34</v>
      </c>
      <c r="D25" s="19" t="n">
        <v>60</v>
      </c>
      <c r="E25" s="19" t="n">
        <v>60</v>
      </c>
      <c r="F25" s="19" t="n">
        <v>63</v>
      </c>
      <c r="G25" s="19" t="n">
        <v>65</v>
      </c>
      <c r="H25" s="19" t="n">
        <v>40</v>
      </c>
      <c r="I25" s="19" t="str">
        <f aca="false">IF(C25="POTENTIAL - HIGH","EASY ADD - EXISTING SUPPLIER",IF(C25="POTENTIAL - MEDIUM","POSSIBLE ADD",IF(C25="POTENTIAL - LOW","STRETCH ADD",IF(AND(E25&gt;=80,F25&lt;=15),"LEAD - FEW COMPETITORS SELL IT",IF(AND(F25&gt;=50,G25&gt;=70),"CONVENIENCE SELLER - AVAILABILITY IS THE PITCH",IF(F25&gt;=50,"PRICE COMPETITION","CORE RANGE"))))))</f>
        <v>PRICE COMPETITION</v>
      </c>
      <c r="J25" s="22" t="n">
        <f aca="false">IF(LEFT(C25,9)="POTENTIAL","",ROUND(E25*(100-F25)/100,0)+ROW()/10000)</f>
        <v>22.0025</v>
      </c>
      <c r="K25" s="22" t="str">
        <f aca="false">IF(LEFT(C25,9)&lt;&gt;"POTENTIAL","",ROUND(IF(C25="POTENTIAL - HIGH",50,IF(C25="POTENTIAL - MEDIUM",30,15))+0.3*E25+0.2*(100-F25),0))</f>
        <v/>
      </c>
      <c r="L25" s="19" t="s">
        <v>164</v>
      </c>
      <c r="M25" s="19" t="s">
        <v>165</v>
      </c>
      <c r="N25" s="19"/>
    </row>
    <row r="26" customFormat="false" ht="23.85" hidden="false" customHeight="false" outlineLevel="0" collapsed="false">
      <c r="A26" s="19" t="s">
        <v>167</v>
      </c>
      <c r="B26" s="19" t="s">
        <v>163</v>
      </c>
      <c r="C26" s="21" t="s">
        <v>34</v>
      </c>
      <c r="D26" s="19" t="n">
        <v>60</v>
      </c>
      <c r="E26" s="19" t="n">
        <v>60</v>
      </c>
      <c r="F26" s="19" t="n">
        <v>63</v>
      </c>
      <c r="G26" s="19" t="n">
        <v>65</v>
      </c>
      <c r="H26" s="19" t="n">
        <v>40</v>
      </c>
      <c r="I26" s="19" t="str">
        <f aca="false">IF(C26="POTENTIAL - HIGH","EASY ADD - EXISTING SUPPLIER",IF(C26="POTENTIAL - MEDIUM","POSSIBLE ADD",IF(C26="POTENTIAL - LOW","STRETCH ADD",IF(AND(E26&gt;=80,F26&lt;=15),"LEAD - FEW COMPETITORS SELL IT",IF(AND(F26&gt;=50,G26&gt;=70),"CONVENIENCE SELLER - AVAILABILITY IS THE PITCH",IF(F26&gt;=50,"PRICE COMPETITION","CORE RANGE"))))))</f>
        <v>PRICE COMPETITION</v>
      </c>
      <c r="J26" s="22" t="n">
        <f aca="false">IF(LEFT(C26,9)="POTENTIAL","",ROUND(E26*(100-F26)/100,0)+ROW()/10000)</f>
        <v>22.0026</v>
      </c>
      <c r="K26" s="22" t="str">
        <f aca="false">IF(LEFT(C26,9)&lt;&gt;"POTENTIAL","",ROUND(IF(C26="POTENTIAL - HIGH",50,IF(C26="POTENTIAL - MEDIUM",30,15))+0.3*E26+0.2*(100-F26),0))</f>
        <v/>
      </c>
      <c r="L26" s="19" t="s">
        <v>164</v>
      </c>
      <c r="M26" s="19" t="s">
        <v>165</v>
      </c>
      <c r="N26" s="19"/>
    </row>
    <row r="27" customFormat="false" ht="23.85" hidden="false" customHeight="false" outlineLevel="0" collapsed="false">
      <c r="A27" s="19" t="s">
        <v>168</v>
      </c>
      <c r="B27" s="19" t="s">
        <v>163</v>
      </c>
      <c r="C27" s="21" t="s">
        <v>34</v>
      </c>
      <c r="D27" s="19" t="n">
        <v>60</v>
      </c>
      <c r="E27" s="19" t="n">
        <v>60</v>
      </c>
      <c r="F27" s="19" t="n">
        <v>75</v>
      </c>
      <c r="G27" s="19" t="n">
        <v>70</v>
      </c>
      <c r="H27" s="19" t="n">
        <v>40</v>
      </c>
      <c r="I27" s="19" t="str">
        <f aca="false">IF(C27="POTENTIAL - HIGH","EASY ADD - EXISTING SUPPLIER",IF(C27="POTENTIAL - MEDIUM","POSSIBLE ADD",IF(C27="POTENTIAL - LOW","STRETCH ADD",IF(AND(E27&gt;=80,F27&lt;=15),"LEAD - FEW COMPETITORS SELL IT",IF(AND(F27&gt;=50,G27&gt;=70),"CONVENIENCE SELLER - AVAILABILITY IS THE PITCH",IF(F27&gt;=50,"PRICE COMPETITION","CORE RANGE"))))))</f>
        <v>CONVENIENCE SELLER - AVAILABILITY IS THE PITCH</v>
      </c>
      <c r="J27" s="22" t="n">
        <f aca="false">IF(LEFT(C27,9)="POTENTIAL","",ROUND(E27*(100-F27)/100,0)+ROW()/10000)</f>
        <v>15.0027</v>
      </c>
      <c r="K27" s="22" t="str">
        <f aca="false">IF(LEFT(C27,9)&lt;&gt;"POTENTIAL","",ROUND(IF(C27="POTENTIAL - HIGH",50,IF(C27="POTENTIAL - MEDIUM",30,15))+0.3*E27+0.2*(100-F27),0))</f>
        <v/>
      </c>
      <c r="L27" s="19" t="s">
        <v>164</v>
      </c>
      <c r="M27" s="19" t="s">
        <v>165</v>
      </c>
      <c r="N27" s="19"/>
    </row>
    <row r="28" customFormat="false" ht="23.85" hidden="false" customHeight="false" outlineLevel="0" collapsed="false">
      <c r="A28" s="19" t="s">
        <v>169</v>
      </c>
      <c r="B28" s="19" t="s">
        <v>163</v>
      </c>
      <c r="C28" s="21" t="s">
        <v>34</v>
      </c>
      <c r="D28" s="19" t="n">
        <v>80</v>
      </c>
      <c r="E28" s="19" t="n">
        <v>80</v>
      </c>
      <c r="F28" s="19" t="n">
        <v>75</v>
      </c>
      <c r="G28" s="19" t="n">
        <v>65</v>
      </c>
      <c r="H28" s="19" t="n">
        <v>40</v>
      </c>
      <c r="I28" s="19" t="str">
        <f aca="false">IF(C28="POTENTIAL - HIGH","EASY ADD - EXISTING SUPPLIER",IF(C28="POTENTIAL - MEDIUM","POSSIBLE ADD",IF(C28="POTENTIAL - LOW","STRETCH ADD",IF(AND(E28&gt;=80,F28&lt;=15),"LEAD - FEW COMPETITORS SELL IT",IF(AND(F28&gt;=50,G28&gt;=70),"CONVENIENCE SELLER - AVAILABILITY IS THE PITCH",IF(F28&gt;=50,"PRICE COMPETITION","CORE RANGE"))))))</f>
        <v>PRICE COMPETITION</v>
      </c>
      <c r="J28" s="22" t="n">
        <f aca="false">IF(LEFT(C28,9)="POTENTIAL","",ROUND(E28*(100-F28)/100,0)+ROW()/10000)</f>
        <v>20.0028</v>
      </c>
      <c r="K28" s="22" t="str">
        <f aca="false">IF(LEFT(C28,9)&lt;&gt;"POTENTIAL","",ROUND(IF(C28="POTENTIAL - HIGH",50,IF(C28="POTENTIAL - MEDIUM",30,15))+0.3*E28+0.2*(100-F28),0))</f>
        <v/>
      </c>
      <c r="L28" s="19" t="s">
        <v>164</v>
      </c>
      <c r="M28" s="19" t="s">
        <v>165</v>
      </c>
      <c r="N28" s="19"/>
    </row>
    <row r="29" customFormat="false" ht="23.85" hidden="false" customHeight="false" outlineLevel="0" collapsed="false">
      <c r="A29" s="19" t="s">
        <v>170</v>
      </c>
      <c r="B29" s="19" t="s">
        <v>163</v>
      </c>
      <c r="C29" s="21" t="s">
        <v>34</v>
      </c>
      <c r="D29" s="19" t="n">
        <v>40</v>
      </c>
      <c r="E29" s="19" t="n">
        <v>40</v>
      </c>
      <c r="F29" s="19" t="n">
        <v>50</v>
      </c>
      <c r="G29" s="19" t="n">
        <v>65</v>
      </c>
      <c r="H29" s="19" t="n">
        <v>40</v>
      </c>
      <c r="I29" s="19" t="str">
        <f aca="false">IF(C29="POTENTIAL - HIGH","EASY ADD - EXISTING SUPPLIER",IF(C29="POTENTIAL - MEDIUM","POSSIBLE ADD",IF(C29="POTENTIAL - LOW","STRETCH ADD",IF(AND(E29&gt;=80,F29&lt;=15),"LEAD - FEW COMPETITORS SELL IT",IF(AND(F29&gt;=50,G29&gt;=70),"CONVENIENCE SELLER - AVAILABILITY IS THE PITCH",IF(F29&gt;=50,"PRICE COMPETITION","CORE RANGE"))))))</f>
        <v>PRICE COMPETITION</v>
      </c>
      <c r="J29" s="22" t="n">
        <f aca="false">IF(LEFT(C29,9)="POTENTIAL","",ROUND(E29*(100-F29)/100,0)+ROW()/10000)</f>
        <v>20.0029</v>
      </c>
      <c r="K29" s="22" t="str">
        <f aca="false">IF(LEFT(C29,9)&lt;&gt;"POTENTIAL","",ROUND(IF(C29="POTENTIAL - HIGH",50,IF(C29="POTENTIAL - MEDIUM",30,15))+0.3*E29+0.2*(100-F29),0))</f>
        <v/>
      </c>
      <c r="L29" s="19" t="s">
        <v>164</v>
      </c>
      <c r="M29" s="19" t="s">
        <v>165</v>
      </c>
      <c r="N29" s="19"/>
    </row>
    <row r="30" customFormat="false" ht="23.85" hidden="false" customHeight="false" outlineLevel="0" collapsed="false">
      <c r="A30" s="19" t="s">
        <v>171</v>
      </c>
      <c r="B30" s="19" t="s">
        <v>163</v>
      </c>
      <c r="C30" s="21" t="s">
        <v>34</v>
      </c>
      <c r="D30" s="19" t="n">
        <v>60</v>
      </c>
      <c r="E30" s="19" t="n">
        <v>60</v>
      </c>
      <c r="F30" s="19" t="n">
        <v>100</v>
      </c>
      <c r="G30" s="19" t="n">
        <v>85</v>
      </c>
      <c r="H30" s="19" t="n">
        <v>40</v>
      </c>
      <c r="I30" s="19" t="str">
        <f aca="false">IF(C30="POTENTIAL - HIGH","EASY ADD - EXISTING SUPPLIER",IF(C30="POTENTIAL - MEDIUM","POSSIBLE ADD",IF(C30="POTENTIAL - LOW","STRETCH ADD",IF(AND(E30&gt;=80,F30&lt;=15),"LEAD - FEW COMPETITORS SELL IT",IF(AND(F30&gt;=50,G30&gt;=70),"CONVENIENCE SELLER - AVAILABILITY IS THE PITCH",IF(F30&gt;=50,"PRICE COMPETITION","CORE RANGE"))))))</f>
        <v>CONVENIENCE SELLER - AVAILABILITY IS THE PITCH</v>
      </c>
      <c r="J30" s="22" t="n">
        <f aca="false">IF(LEFT(C30,9)="POTENTIAL","",ROUND(E30*(100-F30)/100,0)+ROW()/10000)</f>
        <v>0.003</v>
      </c>
      <c r="K30" s="22" t="str">
        <f aca="false">IF(LEFT(C30,9)&lt;&gt;"POTENTIAL","",ROUND(IF(C30="POTENTIAL - HIGH",50,IF(C30="POTENTIAL - MEDIUM",30,15))+0.3*E30+0.2*(100-F30),0))</f>
        <v/>
      </c>
      <c r="L30" s="19" t="s">
        <v>172</v>
      </c>
      <c r="M30" s="19" t="s">
        <v>165</v>
      </c>
      <c r="N30" s="19" t="s">
        <v>173</v>
      </c>
    </row>
    <row r="31" customFormat="false" ht="23.85" hidden="false" customHeight="false" outlineLevel="0" collapsed="false">
      <c r="A31" s="19" t="s">
        <v>174</v>
      </c>
      <c r="B31" s="19" t="s">
        <v>175</v>
      </c>
      <c r="C31" s="21" t="s">
        <v>34</v>
      </c>
      <c r="D31" s="19" t="n">
        <v>80</v>
      </c>
      <c r="E31" s="19" t="n">
        <v>80</v>
      </c>
      <c r="F31" s="19" t="n">
        <v>38</v>
      </c>
      <c r="G31" s="19" t="n">
        <v>55</v>
      </c>
      <c r="H31" s="19" t="n">
        <v>45</v>
      </c>
      <c r="I31" s="19" t="str">
        <f aca="false">IF(C31="POTENTIAL - HIGH","EASY ADD - EXISTING SUPPLIER",IF(C31="POTENTIAL - MEDIUM","POSSIBLE ADD",IF(C31="POTENTIAL - LOW","STRETCH ADD",IF(AND(E31&gt;=80,F31&lt;=15),"LEAD - FEW COMPETITORS SELL IT",IF(AND(F31&gt;=50,G31&gt;=70),"CONVENIENCE SELLER - AVAILABILITY IS THE PITCH",IF(F31&gt;=50,"PRICE COMPETITION","CORE RANGE"))))))</f>
        <v>CORE RANGE</v>
      </c>
      <c r="J31" s="22" t="n">
        <f aca="false">IF(LEFT(C31,9)="POTENTIAL","",ROUND(E31*(100-F31)/100,0)+ROW()/10000)</f>
        <v>50.0031</v>
      </c>
      <c r="K31" s="22" t="str">
        <f aca="false">IF(LEFT(C31,9)&lt;&gt;"POTENTIAL","",ROUND(IF(C31="POTENTIAL - HIGH",50,IF(C31="POTENTIAL - MEDIUM",30,15))+0.3*E31+0.2*(100-F31),0))</f>
        <v/>
      </c>
      <c r="L31" s="19" t="s">
        <v>176</v>
      </c>
      <c r="M31" s="19" t="s">
        <v>165</v>
      </c>
      <c r="N31" s="19"/>
    </row>
    <row r="32" customFormat="false" ht="23.85" hidden="false" customHeight="false" outlineLevel="0" collapsed="false">
      <c r="A32" s="19" t="s">
        <v>177</v>
      </c>
      <c r="B32" s="19" t="s">
        <v>178</v>
      </c>
      <c r="C32" s="21" t="s">
        <v>34</v>
      </c>
      <c r="D32" s="19" t="n">
        <v>80</v>
      </c>
      <c r="E32" s="19" t="n">
        <v>80</v>
      </c>
      <c r="F32" s="19" t="n">
        <v>88</v>
      </c>
      <c r="G32" s="19" t="n">
        <v>70</v>
      </c>
      <c r="H32" s="19" t="n">
        <v>45</v>
      </c>
      <c r="I32" s="19" t="str">
        <f aca="false">IF(C32="POTENTIAL - HIGH","EASY ADD - EXISTING SUPPLIER",IF(C32="POTENTIAL - MEDIUM","POSSIBLE ADD",IF(C32="POTENTIAL - LOW","STRETCH ADD",IF(AND(E32&gt;=80,F32&lt;=15),"LEAD - FEW COMPETITORS SELL IT",IF(AND(F32&gt;=50,G32&gt;=70),"CONVENIENCE SELLER - AVAILABILITY IS THE PITCH",IF(F32&gt;=50,"PRICE COMPETITION","CORE RANGE"))))))</f>
        <v>CONVENIENCE SELLER - AVAILABILITY IS THE PITCH</v>
      </c>
      <c r="J32" s="22" t="n">
        <f aca="false">IF(LEFT(C32,9)="POTENTIAL","",ROUND(E32*(100-F32)/100,0)+ROW()/10000)</f>
        <v>10.0032</v>
      </c>
      <c r="K32" s="22" t="str">
        <f aca="false">IF(LEFT(C32,9)&lt;&gt;"POTENTIAL","",ROUND(IF(C32="POTENTIAL - HIGH",50,IF(C32="POTENTIAL - MEDIUM",30,15))+0.3*E32+0.2*(100-F32),0))</f>
        <v/>
      </c>
      <c r="L32" s="19" t="s">
        <v>179</v>
      </c>
      <c r="M32" s="19" t="s">
        <v>165</v>
      </c>
      <c r="N32" s="19"/>
    </row>
    <row r="33" customFormat="false" ht="23.85" hidden="false" customHeight="false" outlineLevel="0" collapsed="false">
      <c r="A33" s="19" t="s">
        <v>180</v>
      </c>
      <c r="B33" s="19" t="s">
        <v>178</v>
      </c>
      <c r="C33" s="21" t="s">
        <v>34</v>
      </c>
      <c r="D33" s="19" t="n">
        <v>80</v>
      </c>
      <c r="E33" s="19" t="n">
        <v>80</v>
      </c>
      <c r="F33" s="19" t="n">
        <v>75</v>
      </c>
      <c r="G33" s="19" t="n">
        <v>70</v>
      </c>
      <c r="H33" s="19" t="n">
        <v>45</v>
      </c>
      <c r="I33" s="19" t="str">
        <f aca="false">IF(C33="POTENTIAL - HIGH","EASY ADD - EXISTING SUPPLIER",IF(C33="POTENTIAL - MEDIUM","POSSIBLE ADD",IF(C33="POTENTIAL - LOW","STRETCH ADD",IF(AND(E33&gt;=80,F33&lt;=15),"LEAD - FEW COMPETITORS SELL IT",IF(AND(F33&gt;=50,G33&gt;=70),"CONVENIENCE SELLER - AVAILABILITY IS THE PITCH",IF(F33&gt;=50,"PRICE COMPETITION","CORE RANGE"))))))</f>
        <v>CONVENIENCE SELLER - AVAILABILITY IS THE PITCH</v>
      </c>
      <c r="J33" s="22" t="n">
        <f aca="false">IF(LEFT(C33,9)="POTENTIAL","",ROUND(E33*(100-F33)/100,0)+ROW()/10000)</f>
        <v>20.0033</v>
      </c>
      <c r="K33" s="22" t="str">
        <f aca="false">IF(LEFT(C33,9)&lt;&gt;"POTENTIAL","",ROUND(IF(C33="POTENTIAL - HIGH",50,IF(C33="POTENTIAL - MEDIUM",30,15))+0.3*E33+0.2*(100-F33),0))</f>
        <v/>
      </c>
      <c r="L33" s="19" t="s">
        <v>179</v>
      </c>
      <c r="M33" s="19" t="s">
        <v>165</v>
      </c>
      <c r="N33" s="19"/>
    </row>
    <row r="34" customFormat="false" ht="23.85" hidden="false" customHeight="false" outlineLevel="0" collapsed="false">
      <c r="A34" s="19" t="s">
        <v>181</v>
      </c>
      <c r="B34" s="19" t="s">
        <v>178</v>
      </c>
      <c r="C34" s="21" t="s">
        <v>34</v>
      </c>
      <c r="D34" s="19" t="n">
        <v>80</v>
      </c>
      <c r="E34" s="19" t="n">
        <v>80</v>
      </c>
      <c r="F34" s="19" t="n">
        <v>63</v>
      </c>
      <c r="G34" s="19" t="n">
        <v>55</v>
      </c>
      <c r="H34" s="19" t="n">
        <v>45</v>
      </c>
      <c r="I34" s="19" t="str">
        <f aca="false">IF(C34="POTENTIAL - HIGH","EASY ADD - EXISTING SUPPLIER",IF(C34="POTENTIAL - MEDIUM","POSSIBLE ADD",IF(C34="POTENTIAL - LOW","STRETCH ADD",IF(AND(E34&gt;=80,F34&lt;=15),"LEAD - FEW COMPETITORS SELL IT",IF(AND(F34&gt;=50,G34&gt;=70),"CONVENIENCE SELLER - AVAILABILITY IS THE PITCH",IF(F34&gt;=50,"PRICE COMPETITION","CORE RANGE"))))))</f>
        <v>PRICE COMPETITION</v>
      </c>
      <c r="J34" s="22" t="n">
        <f aca="false">IF(LEFT(C34,9)="POTENTIAL","",ROUND(E34*(100-F34)/100,0)+ROW()/10000)</f>
        <v>30.0034</v>
      </c>
      <c r="K34" s="22" t="str">
        <f aca="false">IF(LEFT(C34,9)&lt;&gt;"POTENTIAL","",ROUND(IF(C34="POTENTIAL - HIGH",50,IF(C34="POTENTIAL - MEDIUM",30,15))+0.3*E34+0.2*(100-F34),0))</f>
        <v/>
      </c>
      <c r="L34" s="19" t="s">
        <v>179</v>
      </c>
      <c r="M34" s="19" t="s">
        <v>165</v>
      </c>
      <c r="N34" s="19"/>
    </row>
    <row r="35" customFormat="false" ht="46.25" hidden="false" customHeight="false" outlineLevel="0" collapsed="false">
      <c r="A35" s="19" t="s">
        <v>182</v>
      </c>
      <c r="B35" s="19" t="s">
        <v>183</v>
      </c>
      <c r="C35" s="23" t="s">
        <v>40</v>
      </c>
      <c r="D35" s="19" t="n">
        <v>40</v>
      </c>
      <c r="E35" s="19" t="n">
        <v>40</v>
      </c>
      <c r="F35" s="19" t="n">
        <v>25</v>
      </c>
      <c r="G35" s="19" t="n">
        <v>35</v>
      </c>
      <c r="H35" s="19" t="n">
        <v>90</v>
      </c>
      <c r="I35" s="19" t="str">
        <f aca="false">IF(C35="POTENTIAL - HIGH","EASY ADD - EXISTING SUPPLIER",IF(C35="POTENTIAL - MEDIUM","POSSIBLE ADD",IF(C35="POTENTIAL - LOW","STRETCH ADD",IF(AND(E35&gt;=80,F35&lt;=15),"LEAD - FEW COMPETITORS SELL IT",IF(AND(F35&gt;=50,G35&gt;=70),"CONVENIENCE SELLER - AVAILABILITY IS THE PITCH",IF(F35&gt;=50,"PRICE COMPETITION","CORE RANGE"))))))</f>
        <v>CORE RANGE</v>
      </c>
      <c r="J35" s="22" t="n">
        <f aca="false">IF(LEFT(C35,9)="POTENTIAL","",ROUND(E35*(100-F35)/100,0)+ROW()/10000)</f>
        <v>30.0035</v>
      </c>
      <c r="K35" s="22" t="str">
        <f aca="false">IF(LEFT(C35,9)&lt;&gt;"POTENTIAL","",ROUND(IF(C35="POTENTIAL - HIGH",50,IF(C35="POTENTIAL - MEDIUM",30,15))+0.3*E35+0.2*(100-F35),0))</f>
        <v/>
      </c>
      <c r="L35" s="19" t="s">
        <v>184</v>
      </c>
      <c r="M35" s="19" t="s">
        <v>185</v>
      </c>
      <c r="N35" s="19" t="s">
        <v>186</v>
      </c>
    </row>
    <row r="36" customFormat="false" ht="15" hidden="false" customHeight="false" outlineLevel="0" collapsed="false">
      <c r="A36" s="19" t="s">
        <v>187</v>
      </c>
      <c r="B36" s="19" t="s">
        <v>188</v>
      </c>
      <c r="C36" s="21" t="s">
        <v>34</v>
      </c>
      <c r="D36" s="19" t="n">
        <v>80</v>
      </c>
      <c r="E36" s="19" t="n">
        <v>80</v>
      </c>
      <c r="F36" s="19" t="n">
        <v>25</v>
      </c>
      <c r="G36" s="19" t="n">
        <v>60</v>
      </c>
      <c r="H36" s="19" t="n">
        <v>70</v>
      </c>
      <c r="I36" s="19" t="str">
        <f aca="false">IF(C36="POTENTIAL - HIGH","EASY ADD - EXISTING SUPPLIER",IF(C36="POTENTIAL - MEDIUM","POSSIBLE ADD",IF(C36="POTENTIAL - LOW","STRETCH ADD",IF(AND(E36&gt;=80,F36&lt;=15),"LEAD - FEW COMPETITORS SELL IT",IF(AND(F36&gt;=50,G36&gt;=70),"CONVENIENCE SELLER - AVAILABILITY IS THE PITCH",IF(F36&gt;=50,"PRICE COMPETITION","CORE RANGE"))))))</f>
        <v>CORE RANGE</v>
      </c>
      <c r="J36" s="22" t="n">
        <f aca="false">IF(LEFT(C36,9)="POTENTIAL","",ROUND(E36*(100-F36)/100,0)+ROW()/10000)</f>
        <v>60.0036</v>
      </c>
      <c r="K36" s="22" t="str">
        <f aca="false">IF(LEFT(C36,9)&lt;&gt;"POTENTIAL","",ROUND(IF(C36="POTENTIAL - HIGH",50,IF(C36="POTENTIAL - MEDIUM",30,15))+0.3*E36+0.2*(100-F36),0))</f>
        <v/>
      </c>
      <c r="L36" s="19" t="s">
        <v>189</v>
      </c>
      <c r="M36" s="19" t="s">
        <v>190</v>
      </c>
      <c r="N36" s="19"/>
    </row>
    <row r="37" customFormat="false" ht="15" hidden="false" customHeight="false" outlineLevel="0" collapsed="false">
      <c r="A37" s="19" t="s">
        <v>191</v>
      </c>
      <c r="B37" s="19" t="s">
        <v>188</v>
      </c>
      <c r="C37" s="21" t="s">
        <v>34</v>
      </c>
      <c r="D37" s="19" t="n">
        <v>60</v>
      </c>
      <c r="E37" s="19" t="n">
        <v>60</v>
      </c>
      <c r="F37" s="19" t="n">
        <v>60</v>
      </c>
      <c r="G37" s="19" t="n">
        <v>60</v>
      </c>
      <c r="H37" s="19" t="n">
        <v>45</v>
      </c>
      <c r="I37" s="19" t="str">
        <f aca="false">IF(C37="POTENTIAL - HIGH","EASY ADD - EXISTING SUPPLIER",IF(C37="POTENTIAL - MEDIUM","POSSIBLE ADD",IF(C37="POTENTIAL - LOW","STRETCH ADD",IF(AND(E37&gt;=80,F37&lt;=15),"LEAD - FEW COMPETITORS SELL IT",IF(AND(F37&gt;=50,G37&gt;=70),"CONVENIENCE SELLER - AVAILABILITY IS THE PITCH",IF(F37&gt;=50,"PRICE COMPETITION","CORE RANGE"))))))</f>
        <v>PRICE COMPETITION</v>
      </c>
      <c r="J37" s="22" t="n">
        <f aca="false">IF(LEFT(C37,9)="POTENTIAL","",ROUND(E37*(100-F37)/100,0)+ROW()/10000)</f>
        <v>24.0037</v>
      </c>
      <c r="K37" s="22" t="str">
        <f aca="false">IF(LEFT(C37,9)&lt;&gt;"POTENTIAL","",ROUND(IF(C37="POTENTIAL - HIGH",50,IF(C37="POTENTIAL - MEDIUM",30,15))+0.3*E37+0.2*(100-F37),0))</f>
        <v/>
      </c>
      <c r="L37" s="19" t="s">
        <v>189</v>
      </c>
      <c r="M37" s="19" t="s">
        <v>190</v>
      </c>
      <c r="N37" s="19"/>
    </row>
    <row r="38" customFormat="false" ht="15" hidden="false" customHeight="false" outlineLevel="0" collapsed="false">
      <c r="A38" s="19" t="s">
        <v>192</v>
      </c>
      <c r="B38" s="19" t="s">
        <v>188</v>
      </c>
      <c r="C38" s="21" t="s">
        <v>34</v>
      </c>
      <c r="D38" s="19" t="n">
        <v>80</v>
      </c>
      <c r="E38" s="19" t="n">
        <v>80</v>
      </c>
      <c r="F38" s="19" t="n">
        <v>60</v>
      </c>
      <c r="G38" s="19" t="n">
        <v>60</v>
      </c>
      <c r="H38" s="19" t="n">
        <v>45</v>
      </c>
      <c r="I38" s="19" t="str">
        <f aca="false">IF(C38="POTENTIAL - HIGH","EASY ADD - EXISTING SUPPLIER",IF(C38="POTENTIAL - MEDIUM","POSSIBLE ADD",IF(C38="POTENTIAL - LOW","STRETCH ADD",IF(AND(E38&gt;=80,F38&lt;=15),"LEAD - FEW COMPETITORS SELL IT",IF(AND(F38&gt;=50,G38&gt;=70),"CONVENIENCE SELLER - AVAILABILITY IS THE PITCH",IF(F38&gt;=50,"PRICE COMPETITION","CORE RANGE"))))))</f>
        <v>PRICE COMPETITION</v>
      </c>
      <c r="J38" s="22" t="n">
        <f aca="false">IF(LEFT(C38,9)="POTENTIAL","",ROUND(E38*(100-F38)/100,0)+ROW()/10000)</f>
        <v>32.0038</v>
      </c>
      <c r="K38" s="22" t="str">
        <f aca="false">IF(LEFT(C38,9)&lt;&gt;"POTENTIAL","",ROUND(IF(C38="POTENTIAL - HIGH",50,IF(C38="POTENTIAL - MEDIUM",30,15))+0.3*E38+0.2*(100-F38),0))</f>
        <v/>
      </c>
      <c r="L38" s="19" t="s">
        <v>189</v>
      </c>
      <c r="M38" s="19" t="s">
        <v>190</v>
      </c>
      <c r="N38" s="19"/>
    </row>
    <row r="39" customFormat="false" ht="15" hidden="false" customHeight="false" outlineLevel="0" collapsed="false">
      <c r="A39" s="19" t="s">
        <v>193</v>
      </c>
      <c r="B39" s="19" t="s">
        <v>188</v>
      </c>
      <c r="C39" s="21" t="s">
        <v>34</v>
      </c>
      <c r="D39" s="19" t="n">
        <v>60</v>
      </c>
      <c r="E39" s="19" t="n">
        <v>60</v>
      </c>
      <c r="F39" s="19" t="n">
        <v>80</v>
      </c>
      <c r="G39" s="19" t="n">
        <v>60</v>
      </c>
      <c r="H39" s="19" t="n">
        <v>45</v>
      </c>
      <c r="I39" s="19" t="str">
        <f aca="false">IF(C39="POTENTIAL - HIGH","EASY ADD - EXISTING SUPPLIER",IF(C39="POTENTIAL - MEDIUM","POSSIBLE ADD",IF(C39="POTENTIAL - LOW","STRETCH ADD",IF(AND(E39&gt;=80,F39&lt;=15),"LEAD - FEW COMPETITORS SELL IT",IF(AND(F39&gt;=50,G39&gt;=70),"CONVENIENCE SELLER - AVAILABILITY IS THE PITCH",IF(F39&gt;=50,"PRICE COMPETITION","CORE RANGE"))))))</f>
        <v>PRICE COMPETITION</v>
      </c>
      <c r="J39" s="22" t="n">
        <f aca="false">IF(LEFT(C39,9)="POTENTIAL","",ROUND(E39*(100-F39)/100,0)+ROW()/10000)</f>
        <v>12.0039</v>
      </c>
      <c r="K39" s="22" t="str">
        <f aca="false">IF(LEFT(C39,9)&lt;&gt;"POTENTIAL","",ROUND(IF(C39="POTENTIAL - HIGH",50,IF(C39="POTENTIAL - MEDIUM",30,15))+0.3*E39+0.2*(100-F39),0))</f>
        <v/>
      </c>
      <c r="L39" s="19" t="s">
        <v>189</v>
      </c>
      <c r="M39" s="19" t="s">
        <v>190</v>
      </c>
      <c r="N39" s="19"/>
    </row>
    <row r="40" customFormat="false" ht="15" hidden="false" customHeight="false" outlineLevel="0" collapsed="false">
      <c r="A40" s="19" t="s">
        <v>194</v>
      </c>
      <c r="B40" s="19" t="s">
        <v>188</v>
      </c>
      <c r="C40" s="21" t="s">
        <v>34</v>
      </c>
      <c r="D40" s="19" t="n">
        <v>60</v>
      </c>
      <c r="E40" s="19" t="n">
        <v>60</v>
      </c>
      <c r="F40" s="19" t="n">
        <v>70</v>
      </c>
      <c r="G40" s="19" t="n">
        <v>60</v>
      </c>
      <c r="H40" s="19" t="n">
        <v>45</v>
      </c>
      <c r="I40" s="19" t="str">
        <f aca="false">IF(C40="POTENTIAL - HIGH","EASY ADD - EXISTING SUPPLIER",IF(C40="POTENTIAL - MEDIUM","POSSIBLE ADD",IF(C40="POTENTIAL - LOW","STRETCH ADD",IF(AND(E40&gt;=80,F40&lt;=15),"LEAD - FEW COMPETITORS SELL IT",IF(AND(F40&gt;=50,G40&gt;=70),"CONVENIENCE SELLER - AVAILABILITY IS THE PITCH",IF(F40&gt;=50,"PRICE COMPETITION","CORE RANGE"))))))</f>
        <v>PRICE COMPETITION</v>
      </c>
      <c r="J40" s="22" t="n">
        <f aca="false">IF(LEFT(C40,9)="POTENTIAL","",ROUND(E40*(100-F40)/100,0)+ROW()/10000)</f>
        <v>18.004</v>
      </c>
      <c r="K40" s="22" t="str">
        <f aca="false">IF(LEFT(C40,9)&lt;&gt;"POTENTIAL","",ROUND(IF(C40="POTENTIAL - HIGH",50,IF(C40="POTENTIAL - MEDIUM",30,15))+0.3*E40+0.2*(100-F40),0))</f>
        <v/>
      </c>
      <c r="L40" s="19" t="s">
        <v>189</v>
      </c>
      <c r="M40" s="19" t="s">
        <v>190</v>
      </c>
      <c r="N40" s="19"/>
    </row>
    <row r="41" customFormat="false" ht="23.85" hidden="false" customHeight="false" outlineLevel="0" collapsed="false">
      <c r="A41" s="19" t="s">
        <v>195</v>
      </c>
      <c r="B41" s="19" t="s">
        <v>188</v>
      </c>
      <c r="C41" s="21" t="s">
        <v>34</v>
      </c>
      <c r="D41" s="19" t="n">
        <v>100</v>
      </c>
      <c r="E41" s="19" t="n">
        <v>100</v>
      </c>
      <c r="F41" s="19" t="n">
        <v>50</v>
      </c>
      <c r="G41" s="19" t="n">
        <v>75</v>
      </c>
      <c r="H41" s="19" t="n">
        <v>45</v>
      </c>
      <c r="I41" s="19" t="str">
        <f aca="false">IF(C41="POTENTIAL - HIGH","EASY ADD - EXISTING SUPPLIER",IF(C41="POTENTIAL - MEDIUM","POSSIBLE ADD",IF(C41="POTENTIAL - LOW","STRETCH ADD",IF(AND(E41&gt;=80,F41&lt;=15),"LEAD - FEW COMPETITORS SELL IT",IF(AND(F41&gt;=50,G41&gt;=70),"CONVENIENCE SELLER - AVAILABILITY IS THE PITCH",IF(F41&gt;=50,"PRICE COMPETITION","CORE RANGE"))))))</f>
        <v>CONVENIENCE SELLER - AVAILABILITY IS THE PITCH</v>
      </c>
      <c r="J41" s="22" t="n">
        <f aca="false">IF(LEFT(C41,9)="POTENTIAL","",ROUND(E41*(100-F41)/100,0)+ROW()/10000)</f>
        <v>50.0041</v>
      </c>
      <c r="K41" s="22" t="str">
        <f aca="false">IF(LEFT(C41,9)&lt;&gt;"POTENTIAL","",ROUND(IF(C41="POTENTIAL - HIGH",50,IF(C41="POTENTIAL - MEDIUM",30,15))+0.3*E41+0.2*(100-F41),0))</f>
        <v/>
      </c>
      <c r="L41" s="19" t="s">
        <v>189</v>
      </c>
      <c r="M41" s="19" t="s">
        <v>190</v>
      </c>
      <c r="N41" s="19"/>
    </row>
    <row r="42" customFormat="false" ht="23.85" hidden="false" customHeight="false" outlineLevel="0" collapsed="false">
      <c r="A42" s="19" t="s">
        <v>196</v>
      </c>
      <c r="B42" s="19" t="s">
        <v>188</v>
      </c>
      <c r="C42" s="21" t="s">
        <v>34</v>
      </c>
      <c r="D42" s="19" t="n">
        <v>80</v>
      </c>
      <c r="E42" s="19" t="n">
        <v>80</v>
      </c>
      <c r="F42" s="19" t="n">
        <v>80</v>
      </c>
      <c r="G42" s="19" t="n">
        <v>80</v>
      </c>
      <c r="H42" s="19" t="n">
        <v>45</v>
      </c>
      <c r="I42" s="19" t="str">
        <f aca="false">IF(C42="POTENTIAL - HIGH","EASY ADD - EXISTING SUPPLIER",IF(C42="POTENTIAL - MEDIUM","POSSIBLE ADD",IF(C42="POTENTIAL - LOW","STRETCH ADD",IF(AND(E42&gt;=80,F42&lt;=15),"LEAD - FEW COMPETITORS SELL IT",IF(AND(F42&gt;=50,G42&gt;=70),"CONVENIENCE SELLER - AVAILABILITY IS THE PITCH",IF(F42&gt;=50,"PRICE COMPETITION","CORE RANGE"))))))</f>
        <v>CONVENIENCE SELLER - AVAILABILITY IS THE PITCH</v>
      </c>
      <c r="J42" s="22" t="n">
        <f aca="false">IF(LEFT(C42,9)="POTENTIAL","",ROUND(E42*(100-F42)/100,0)+ROW()/10000)</f>
        <v>16.0042</v>
      </c>
      <c r="K42" s="22" t="str">
        <f aca="false">IF(LEFT(C42,9)&lt;&gt;"POTENTIAL","",ROUND(IF(C42="POTENTIAL - HIGH",50,IF(C42="POTENTIAL - MEDIUM",30,15))+0.3*E42+0.2*(100-F42),0))</f>
        <v/>
      </c>
      <c r="L42" s="19" t="s">
        <v>189</v>
      </c>
      <c r="M42" s="19" t="s">
        <v>190</v>
      </c>
      <c r="N42" s="19"/>
    </row>
    <row r="43" customFormat="false" ht="15" hidden="false" customHeight="false" outlineLevel="0" collapsed="false">
      <c r="A43" s="19" t="s">
        <v>197</v>
      </c>
      <c r="B43" s="19" t="s">
        <v>188</v>
      </c>
      <c r="C43" s="21" t="s">
        <v>34</v>
      </c>
      <c r="D43" s="19" t="n">
        <v>60</v>
      </c>
      <c r="E43" s="19" t="n">
        <v>60</v>
      </c>
      <c r="F43" s="19" t="n">
        <v>80</v>
      </c>
      <c r="G43" s="19" t="n">
        <v>60</v>
      </c>
      <c r="H43" s="19" t="n">
        <v>45</v>
      </c>
      <c r="I43" s="19" t="str">
        <f aca="false">IF(C43="POTENTIAL - HIGH","EASY ADD - EXISTING SUPPLIER",IF(C43="POTENTIAL - MEDIUM","POSSIBLE ADD",IF(C43="POTENTIAL - LOW","STRETCH ADD",IF(AND(E43&gt;=80,F43&lt;=15),"LEAD - FEW COMPETITORS SELL IT",IF(AND(F43&gt;=50,G43&gt;=70),"CONVENIENCE SELLER - AVAILABILITY IS THE PITCH",IF(F43&gt;=50,"PRICE COMPETITION","CORE RANGE"))))))</f>
        <v>PRICE COMPETITION</v>
      </c>
      <c r="J43" s="22" t="n">
        <f aca="false">IF(LEFT(C43,9)="POTENTIAL","",ROUND(E43*(100-F43)/100,0)+ROW()/10000)</f>
        <v>12.0043</v>
      </c>
      <c r="K43" s="22" t="str">
        <f aca="false">IF(LEFT(C43,9)&lt;&gt;"POTENTIAL","",ROUND(IF(C43="POTENTIAL - HIGH",50,IF(C43="POTENTIAL - MEDIUM",30,15))+0.3*E43+0.2*(100-F43),0))</f>
        <v/>
      </c>
      <c r="L43" s="19" t="s">
        <v>189</v>
      </c>
      <c r="M43" s="19" t="s">
        <v>190</v>
      </c>
      <c r="N43" s="19"/>
    </row>
    <row r="44" customFormat="false" ht="15" hidden="false" customHeight="false" outlineLevel="0" collapsed="false">
      <c r="A44" s="19" t="s">
        <v>198</v>
      </c>
      <c r="B44" s="19" t="s">
        <v>188</v>
      </c>
      <c r="C44" s="21" t="s">
        <v>34</v>
      </c>
      <c r="D44" s="19" t="n">
        <v>60</v>
      </c>
      <c r="E44" s="19" t="n">
        <v>60</v>
      </c>
      <c r="F44" s="19" t="n">
        <v>80</v>
      </c>
      <c r="G44" s="19" t="n">
        <v>60</v>
      </c>
      <c r="H44" s="19" t="n">
        <v>45</v>
      </c>
      <c r="I44" s="19" t="str">
        <f aca="false">IF(C44="POTENTIAL - HIGH","EASY ADD - EXISTING SUPPLIER",IF(C44="POTENTIAL - MEDIUM","POSSIBLE ADD",IF(C44="POTENTIAL - LOW","STRETCH ADD",IF(AND(E44&gt;=80,F44&lt;=15),"LEAD - FEW COMPETITORS SELL IT",IF(AND(F44&gt;=50,G44&gt;=70),"CONVENIENCE SELLER - AVAILABILITY IS THE PITCH",IF(F44&gt;=50,"PRICE COMPETITION","CORE RANGE"))))))</f>
        <v>PRICE COMPETITION</v>
      </c>
      <c r="J44" s="22" t="n">
        <f aca="false">IF(LEFT(C44,9)="POTENTIAL","",ROUND(E44*(100-F44)/100,0)+ROW()/10000)</f>
        <v>12.0044</v>
      </c>
      <c r="K44" s="22" t="str">
        <f aca="false">IF(LEFT(C44,9)&lt;&gt;"POTENTIAL","",ROUND(IF(C44="POTENTIAL - HIGH",50,IF(C44="POTENTIAL - MEDIUM",30,15))+0.3*E44+0.2*(100-F44),0))</f>
        <v/>
      </c>
      <c r="L44" s="19" t="s">
        <v>189</v>
      </c>
      <c r="M44" s="19" t="s">
        <v>190</v>
      </c>
      <c r="N44" s="19"/>
    </row>
    <row r="45" customFormat="false" ht="15" hidden="false" customHeight="false" outlineLevel="0" collapsed="false">
      <c r="A45" s="19" t="s">
        <v>199</v>
      </c>
      <c r="B45" s="19" t="s">
        <v>188</v>
      </c>
      <c r="C45" s="21" t="s">
        <v>34</v>
      </c>
      <c r="D45" s="19" t="n">
        <v>80</v>
      </c>
      <c r="E45" s="19" t="n">
        <v>80</v>
      </c>
      <c r="F45" s="19" t="n">
        <v>60</v>
      </c>
      <c r="G45" s="19" t="n">
        <v>60</v>
      </c>
      <c r="H45" s="19" t="n">
        <v>45</v>
      </c>
      <c r="I45" s="19" t="str">
        <f aca="false">IF(C45="POTENTIAL - HIGH","EASY ADD - EXISTING SUPPLIER",IF(C45="POTENTIAL - MEDIUM","POSSIBLE ADD",IF(C45="POTENTIAL - LOW","STRETCH ADD",IF(AND(E45&gt;=80,F45&lt;=15),"LEAD - FEW COMPETITORS SELL IT",IF(AND(F45&gt;=50,G45&gt;=70),"CONVENIENCE SELLER - AVAILABILITY IS THE PITCH",IF(F45&gt;=50,"PRICE COMPETITION","CORE RANGE"))))))</f>
        <v>PRICE COMPETITION</v>
      </c>
      <c r="J45" s="22" t="n">
        <f aca="false">IF(LEFT(C45,9)="POTENTIAL","",ROUND(E45*(100-F45)/100,0)+ROW()/10000)</f>
        <v>32.0045</v>
      </c>
      <c r="K45" s="22" t="str">
        <f aca="false">IF(LEFT(C45,9)&lt;&gt;"POTENTIAL","",ROUND(IF(C45="POTENTIAL - HIGH",50,IF(C45="POTENTIAL - MEDIUM",30,15))+0.3*E45+0.2*(100-F45),0))</f>
        <v/>
      </c>
      <c r="L45" s="19" t="s">
        <v>189</v>
      </c>
      <c r="M45" s="19" t="s">
        <v>190</v>
      </c>
      <c r="N45" s="19"/>
    </row>
    <row r="46" customFormat="false" ht="15" hidden="false" customHeight="false" outlineLevel="0" collapsed="false">
      <c r="A46" s="19" t="s">
        <v>200</v>
      </c>
      <c r="B46" s="19" t="s">
        <v>188</v>
      </c>
      <c r="C46" s="21" t="s">
        <v>34</v>
      </c>
      <c r="D46" s="19" t="n">
        <v>100</v>
      </c>
      <c r="E46" s="19" t="n">
        <v>100</v>
      </c>
      <c r="F46" s="19" t="n">
        <v>70</v>
      </c>
      <c r="G46" s="19" t="n">
        <v>60</v>
      </c>
      <c r="H46" s="19" t="n">
        <v>45</v>
      </c>
      <c r="I46" s="19" t="str">
        <f aca="false">IF(C46="POTENTIAL - HIGH","EASY ADD - EXISTING SUPPLIER",IF(C46="POTENTIAL - MEDIUM","POSSIBLE ADD",IF(C46="POTENTIAL - LOW","STRETCH ADD",IF(AND(E46&gt;=80,F46&lt;=15),"LEAD - FEW COMPETITORS SELL IT",IF(AND(F46&gt;=50,G46&gt;=70),"CONVENIENCE SELLER - AVAILABILITY IS THE PITCH",IF(F46&gt;=50,"PRICE COMPETITION","CORE RANGE"))))))</f>
        <v>PRICE COMPETITION</v>
      </c>
      <c r="J46" s="22" t="n">
        <f aca="false">IF(LEFT(C46,9)="POTENTIAL","",ROUND(E46*(100-F46)/100,0)+ROW()/10000)</f>
        <v>30.0046</v>
      </c>
      <c r="K46" s="22" t="str">
        <f aca="false">IF(LEFT(C46,9)&lt;&gt;"POTENTIAL","",ROUND(IF(C46="POTENTIAL - HIGH",50,IF(C46="POTENTIAL - MEDIUM",30,15))+0.3*E46+0.2*(100-F46),0))</f>
        <v/>
      </c>
      <c r="L46" s="19" t="s">
        <v>189</v>
      </c>
      <c r="M46" s="19" t="s">
        <v>190</v>
      </c>
      <c r="N46" s="19"/>
    </row>
    <row r="47" customFormat="false" ht="15" hidden="false" customHeight="false" outlineLevel="0" collapsed="false">
      <c r="A47" s="19" t="s">
        <v>201</v>
      </c>
      <c r="B47" s="19" t="s">
        <v>188</v>
      </c>
      <c r="C47" s="21" t="s">
        <v>34</v>
      </c>
      <c r="D47" s="19" t="n">
        <v>60</v>
      </c>
      <c r="E47" s="19" t="n">
        <v>60</v>
      </c>
      <c r="F47" s="19" t="n">
        <v>10</v>
      </c>
      <c r="G47" s="19" t="n">
        <v>30</v>
      </c>
      <c r="H47" s="19" t="n">
        <v>85</v>
      </c>
      <c r="I47" s="19" t="str">
        <f aca="false">IF(C47="POTENTIAL - HIGH","EASY ADD - EXISTING SUPPLIER",IF(C47="POTENTIAL - MEDIUM","POSSIBLE ADD",IF(C47="POTENTIAL - LOW","STRETCH ADD",IF(AND(E47&gt;=80,F47&lt;=15),"LEAD - FEW COMPETITORS SELL IT",IF(AND(F47&gt;=50,G47&gt;=70),"CONVENIENCE SELLER - AVAILABILITY IS THE PITCH",IF(F47&gt;=50,"PRICE COMPETITION","CORE RANGE"))))))</f>
        <v>CORE RANGE</v>
      </c>
      <c r="J47" s="22" t="n">
        <f aca="false">IF(LEFT(C47,9)="POTENTIAL","",ROUND(E47*(100-F47)/100,0)+ROW()/10000)</f>
        <v>54.0047</v>
      </c>
      <c r="K47" s="22" t="str">
        <f aca="false">IF(LEFT(C47,9)&lt;&gt;"POTENTIAL","",ROUND(IF(C47="POTENTIAL - HIGH",50,IF(C47="POTENTIAL - MEDIUM",30,15))+0.3*E47+0.2*(100-F47),0))</f>
        <v/>
      </c>
      <c r="L47" s="19" t="s">
        <v>189</v>
      </c>
      <c r="M47" s="19" t="s">
        <v>190</v>
      </c>
      <c r="N47" s="19"/>
    </row>
    <row r="48" customFormat="false" ht="15" hidden="false" customHeight="false" outlineLevel="0" collapsed="false">
      <c r="A48" s="19" t="s">
        <v>202</v>
      </c>
      <c r="B48" s="19" t="s">
        <v>188</v>
      </c>
      <c r="C48" s="21" t="s">
        <v>34</v>
      </c>
      <c r="D48" s="19" t="n">
        <v>60</v>
      </c>
      <c r="E48" s="19" t="n">
        <v>60</v>
      </c>
      <c r="F48" s="19" t="n">
        <v>60</v>
      </c>
      <c r="G48" s="19" t="n">
        <v>60</v>
      </c>
      <c r="H48" s="19" t="n">
        <v>45</v>
      </c>
      <c r="I48" s="19" t="str">
        <f aca="false">IF(C48="POTENTIAL - HIGH","EASY ADD - EXISTING SUPPLIER",IF(C48="POTENTIAL - MEDIUM","POSSIBLE ADD",IF(C48="POTENTIAL - LOW","STRETCH ADD",IF(AND(E48&gt;=80,F48&lt;=15),"LEAD - FEW COMPETITORS SELL IT",IF(AND(F48&gt;=50,G48&gt;=70),"CONVENIENCE SELLER - AVAILABILITY IS THE PITCH",IF(F48&gt;=50,"PRICE COMPETITION","CORE RANGE"))))))</f>
        <v>PRICE COMPETITION</v>
      </c>
      <c r="J48" s="22" t="n">
        <f aca="false">IF(LEFT(C48,9)="POTENTIAL","",ROUND(E48*(100-F48)/100,0)+ROW()/10000)</f>
        <v>24.0048</v>
      </c>
      <c r="K48" s="22" t="str">
        <f aca="false">IF(LEFT(C48,9)&lt;&gt;"POTENTIAL","",ROUND(IF(C48="POTENTIAL - HIGH",50,IF(C48="POTENTIAL - MEDIUM",30,15))+0.3*E48+0.2*(100-F48),0))</f>
        <v/>
      </c>
      <c r="L48" s="19" t="s">
        <v>189</v>
      </c>
      <c r="M48" s="19" t="s">
        <v>190</v>
      </c>
      <c r="N48" s="19"/>
    </row>
    <row r="49" customFormat="false" ht="15" hidden="false" customHeight="false" outlineLevel="0" collapsed="false">
      <c r="A49" s="19" t="s">
        <v>203</v>
      </c>
      <c r="B49" s="19" t="s">
        <v>188</v>
      </c>
      <c r="C49" s="21" t="s">
        <v>34</v>
      </c>
      <c r="D49" s="19" t="n">
        <v>60</v>
      </c>
      <c r="E49" s="19" t="n">
        <v>60</v>
      </c>
      <c r="F49" s="19" t="n">
        <v>70</v>
      </c>
      <c r="G49" s="19" t="n">
        <v>60</v>
      </c>
      <c r="H49" s="19" t="n">
        <v>45</v>
      </c>
      <c r="I49" s="19" t="str">
        <f aca="false">IF(C49="POTENTIAL - HIGH","EASY ADD - EXISTING SUPPLIER",IF(C49="POTENTIAL - MEDIUM","POSSIBLE ADD",IF(C49="POTENTIAL - LOW","STRETCH ADD",IF(AND(E49&gt;=80,F49&lt;=15),"LEAD - FEW COMPETITORS SELL IT",IF(AND(F49&gt;=50,G49&gt;=70),"CONVENIENCE SELLER - AVAILABILITY IS THE PITCH",IF(F49&gt;=50,"PRICE COMPETITION","CORE RANGE"))))))</f>
        <v>PRICE COMPETITION</v>
      </c>
      <c r="J49" s="22" t="n">
        <f aca="false">IF(LEFT(C49,9)="POTENTIAL","",ROUND(E49*(100-F49)/100,0)+ROW()/10000)</f>
        <v>18.0049</v>
      </c>
      <c r="K49" s="22" t="str">
        <f aca="false">IF(LEFT(C49,9)&lt;&gt;"POTENTIAL","",ROUND(IF(C49="POTENTIAL - HIGH",50,IF(C49="POTENTIAL - MEDIUM",30,15))+0.3*E49+0.2*(100-F49),0))</f>
        <v/>
      </c>
      <c r="L49" s="19" t="s">
        <v>189</v>
      </c>
      <c r="M49" s="19" t="s">
        <v>190</v>
      </c>
      <c r="N49" s="19"/>
    </row>
    <row r="50" customFormat="false" ht="15" hidden="false" customHeight="false" outlineLevel="0" collapsed="false">
      <c r="A50" s="19" t="s">
        <v>204</v>
      </c>
      <c r="B50" s="19" t="s">
        <v>188</v>
      </c>
      <c r="C50" s="21" t="s">
        <v>34</v>
      </c>
      <c r="D50" s="19" t="n">
        <v>60</v>
      </c>
      <c r="E50" s="19" t="n">
        <v>60</v>
      </c>
      <c r="F50" s="19" t="n">
        <v>50</v>
      </c>
      <c r="G50" s="19" t="n">
        <v>60</v>
      </c>
      <c r="H50" s="19" t="n">
        <v>45</v>
      </c>
      <c r="I50" s="19" t="str">
        <f aca="false">IF(C50="POTENTIAL - HIGH","EASY ADD - EXISTING SUPPLIER",IF(C50="POTENTIAL - MEDIUM","POSSIBLE ADD",IF(C50="POTENTIAL - LOW","STRETCH ADD",IF(AND(E50&gt;=80,F50&lt;=15),"LEAD - FEW COMPETITORS SELL IT",IF(AND(F50&gt;=50,G50&gt;=70),"CONVENIENCE SELLER - AVAILABILITY IS THE PITCH",IF(F50&gt;=50,"PRICE COMPETITION","CORE RANGE"))))))</f>
        <v>PRICE COMPETITION</v>
      </c>
      <c r="J50" s="22" t="n">
        <f aca="false">IF(LEFT(C50,9)="POTENTIAL","",ROUND(E50*(100-F50)/100,0)+ROW()/10000)</f>
        <v>30.005</v>
      </c>
      <c r="K50" s="22" t="str">
        <f aca="false">IF(LEFT(C50,9)&lt;&gt;"POTENTIAL","",ROUND(IF(C50="POTENTIAL - HIGH",50,IF(C50="POTENTIAL - MEDIUM",30,15))+0.3*E50+0.2*(100-F50),0))</f>
        <v/>
      </c>
      <c r="L50" s="19" t="s">
        <v>189</v>
      </c>
      <c r="M50" s="19" t="s">
        <v>190</v>
      </c>
      <c r="N50" s="19"/>
    </row>
    <row r="51" customFormat="false" ht="15" hidden="false" customHeight="false" outlineLevel="0" collapsed="false">
      <c r="A51" s="19" t="s">
        <v>205</v>
      </c>
      <c r="B51" s="19" t="s">
        <v>188</v>
      </c>
      <c r="C51" s="21" t="s">
        <v>34</v>
      </c>
      <c r="D51" s="19" t="n">
        <v>60</v>
      </c>
      <c r="E51" s="19" t="n">
        <v>60</v>
      </c>
      <c r="F51" s="19" t="n">
        <v>60</v>
      </c>
      <c r="G51" s="19" t="n">
        <v>60</v>
      </c>
      <c r="H51" s="19" t="n">
        <v>45</v>
      </c>
      <c r="I51" s="19" t="str">
        <f aca="false">IF(C51="POTENTIAL - HIGH","EASY ADD - EXISTING SUPPLIER",IF(C51="POTENTIAL - MEDIUM","POSSIBLE ADD",IF(C51="POTENTIAL - LOW","STRETCH ADD",IF(AND(E51&gt;=80,F51&lt;=15),"LEAD - FEW COMPETITORS SELL IT",IF(AND(F51&gt;=50,G51&gt;=70),"CONVENIENCE SELLER - AVAILABILITY IS THE PITCH",IF(F51&gt;=50,"PRICE COMPETITION","CORE RANGE"))))))</f>
        <v>PRICE COMPETITION</v>
      </c>
      <c r="J51" s="22" t="n">
        <f aca="false">IF(LEFT(C51,9)="POTENTIAL","",ROUND(E51*(100-F51)/100,0)+ROW()/10000)</f>
        <v>24.0051</v>
      </c>
      <c r="K51" s="22" t="str">
        <f aca="false">IF(LEFT(C51,9)&lt;&gt;"POTENTIAL","",ROUND(IF(C51="POTENTIAL - HIGH",50,IF(C51="POTENTIAL - MEDIUM",30,15))+0.3*E51+0.2*(100-F51),0))</f>
        <v/>
      </c>
      <c r="L51" s="19" t="s">
        <v>189</v>
      </c>
      <c r="M51" s="19" t="s">
        <v>190</v>
      </c>
      <c r="N51" s="19"/>
    </row>
    <row r="52" customFormat="false" ht="15" hidden="false" customHeight="false" outlineLevel="0" collapsed="false">
      <c r="A52" s="19" t="s">
        <v>206</v>
      </c>
      <c r="B52" s="19" t="s">
        <v>188</v>
      </c>
      <c r="C52" s="21" t="s">
        <v>34</v>
      </c>
      <c r="D52" s="19" t="n">
        <v>60</v>
      </c>
      <c r="E52" s="19" t="n">
        <v>60</v>
      </c>
      <c r="F52" s="19" t="n">
        <v>70</v>
      </c>
      <c r="G52" s="19" t="n">
        <v>60</v>
      </c>
      <c r="H52" s="19" t="n">
        <v>45</v>
      </c>
      <c r="I52" s="19" t="str">
        <f aca="false">IF(C52="POTENTIAL - HIGH","EASY ADD - EXISTING SUPPLIER",IF(C52="POTENTIAL - MEDIUM","POSSIBLE ADD",IF(C52="POTENTIAL - LOW","STRETCH ADD",IF(AND(E52&gt;=80,F52&lt;=15),"LEAD - FEW COMPETITORS SELL IT",IF(AND(F52&gt;=50,G52&gt;=70),"CONVENIENCE SELLER - AVAILABILITY IS THE PITCH",IF(F52&gt;=50,"PRICE COMPETITION","CORE RANGE"))))))</f>
        <v>PRICE COMPETITION</v>
      </c>
      <c r="J52" s="22" t="n">
        <f aca="false">IF(LEFT(C52,9)="POTENTIAL","",ROUND(E52*(100-F52)/100,0)+ROW()/10000)</f>
        <v>18.0052</v>
      </c>
      <c r="K52" s="22" t="str">
        <f aca="false">IF(LEFT(C52,9)&lt;&gt;"POTENTIAL","",ROUND(IF(C52="POTENTIAL - HIGH",50,IF(C52="POTENTIAL - MEDIUM",30,15))+0.3*E52+0.2*(100-F52),0))</f>
        <v/>
      </c>
      <c r="L52" s="19" t="s">
        <v>189</v>
      </c>
      <c r="M52" s="19" t="s">
        <v>190</v>
      </c>
      <c r="N52" s="19"/>
    </row>
    <row r="53" customFormat="false" ht="15" hidden="false" customHeight="false" outlineLevel="0" collapsed="false">
      <c r="A53" s="19" t="s">
        <v>207</v>
      </c>
      <c r="B53" s="19" t="s">
        <v>188</v>
      </c>
      <c r="C53" s="21" t="s">
        <v>34</v>
      </c>
      <c r="D53" s="19" t="n">
        <v>60</v>
      </c>
      <c r="E53" s="19" t="n">
        <v>60</v>
      </c>
      <c r="F53" s="19" t="n">
        <v>70</v>
      </c>
      <c r="G53" s="19" t="n">
        <v>60</v>
      </c>
      <c r="H53" s="19" t="n">
        <v>45</v>
      </c>
      <c r="I53" s="19" t="str">
        <f aca="false">IF(C53="POTENTIAL - HIGH","EASY ADD - EXISTING SUPPLIER",IF(C53="POTENTIAL - MEDIUM","POSSIBLE ADD",IF(C53="POTENTIAL - LOW","STRETCH ADD",IF(AND(E53&gt;=80,F53&lt;=15),"LEAD - FEW COMPETITORS SELL IT",IF(AND(F53&gt;=50,G53&gt;=70),"CONVENIENCE SELLER - AVAILABILITY IS THE PITCH",IF(F53&gt;=50,"PRICE COMPETITION","CORE RANGE"))))))</f>
        <v>PRICE COMPETITION</v>
      </c>
      <c r="J53" s="22" t="n">
        <f aca="false">IF(LEFT(C53,9)="POTENTIAL","",ROUND(E53*(100-F53)/100,0)+ROW()/10000)</f>
        <v>18.0053</v>
      </c>
      <c r="K53" s="22" t="str">
        <f aca="false">IF(LEFT(C53,9)&lt;&gt;"POTENTIAL","",ROUND(IF(C53="POTENTIAL - HIGH",50,IF(C53="POTENTIAL - MEDIUM",30,15))+0.3*E53+0.2*(100-F53),0))</f>
        <v/>
      </c>
      <c r="L53" s="19" t="s">
        <v>189</v>
      </c>
      <c r="M53" s="19" t="s">
        <v>190</v>
      </c>
      <c r="N53" s="19"/>
    </row>
    <row r="54" customFormat="false" ht="15" hidden="false" customHeight="false" outlineLevel="0" collapsed="false">
      <c r="A54" s="19" t="s">
        <v>208</v>
      </c>
      <c r="B54" s="19" t="s">
        <v>188</v>
      </c>
      <c r="C54" s="21" t="s">
        <v>34</v>
      </c>
      <c r="D54" s="19" t="n">
        <v>60</v>
      </c>
      <c r="E54" s="19" t="n">
        <v>60</v>
      </c>
      <c r="F54" s="19" t="n">
        <v>80</v>
      </c>
      <c r="G54" s="19" t="n">
        <v>60</v>
      </c>
      <c r="H54" s="19" t="n">
        <v>45</v>
      </c>
      <c r="I54" s="19" t="str">
        <f aca="false">IF(C54="POTENTIAL - HIGH","EASY ADD - EXISTING SUPPLIER",IF(C54="POTENTIAL - MEDIUM","POSSIBLE ADD",IF(C54="POTENTIAL - LOW","STRETCH ADD",IF(AND(E54&gt;=80,F54&lt;=15),"LEAD - FEW COMPETITORS SELL IT",IF(AND(F54&gt;=50,G54&gt;=70),"CONVENIENCE SELLER - AVAILABILITY IS THE PITCH",IF(F54&gt;=50,"PRICE COMPETITION","CORE RANGE"))))))</f>
        <v>PRICE COMPETITION</v>
      </c>
      <c r="J54" s="22" t="n">
        <f aca="false">IF(LEFT(C54,9)="POTENTIAL","",ROUND(E54*(100-F54)/100,0)+ROW()/10000)</f>
        <v>12.0054</v>
      </c>
      <c r="K54" s="22" t="str">
        <f aca="false">IF(LEFT(C54,9)&lt;&gt;"POTENTIAL","",ROUND(IF(C54="POTENTIAL - HIGH",50,IF(C54="POTENTIAL - MEDIUM",30,15))+0.3*E54+0.2*(100-F54),0))</f>
        <v/>
      </c>
      <c r="L54" s="19" t="s">
        <v>189</v>
      </c>
      <c r="M54" s="19" t="s">
        <v>190</v>
      </c>
      <c r="N54" s="19"/>
    </row>
    <row r="55" customFormat="false" ht="15" hidden="false" customHeight="false" outlineLevel="0" collapsed="false">
      <c r="A55" s="19" t="s">
        <v>209</v>
      </c>
      <c r="B55" s="19" t="s">
        <v>188</v>
      </c>
      <c r="C55" s="21" t="s">
        <v>34</v>
      </c>
      <c r="D55" s="19" t="n">
        <v>60</v>
      </c>
      <c r="E55" s="19" t="n">
        <v>60</v>
      </c>
      <c r="F55" s="19" t="n">
        <v>70</v>
      </c>
      <c r="G55" s="19" t="n">
        <v>60</v>
      </c>
      <c r="H55" s="19" t="n">
        <v>45</v>
      </c>
      <c r="I55" s="19" t="str">
        <f aca="false">IF(C55="POTENTIAL - HIGH","EASY ADD - EXISTING SUPPLIER",IF(C55="POTENTIAL - MEDIUM","POSSIBLE ADD",IF(C55="POTENTIAL - LOW","STRETCH ADD",IF(AND(E55&gt;=80,F55&lt;=15),"LEAD - FEW COMPETITORS SELL IT",IF(AND(F55&gt;=50,G55&gt;=70),"CONVENIENCE SELLER - AVAILABILITY IS THE PITCH",IF(F55&gt;=50,"PRICE COMPETITION","CORE RANGE"))))))</f>
        <v>PRICE COMPETITION</v>
      </c>
      <c r="J55" s="22" t="n">
        <f aca="false">IF(LEFT(C55,9)="POTENTIAL","",ROUND(E55*(100-F55)/100,0)+ROW()/10000)</f>
        <v>18.0055</v>
      </c>
      <c r="K55" s="22" t="str">
        <f aca="false">IF(LEFT(C55,9)&lt;&gt;"POTENTIAL","",ROUND(IF(C55="POTENTIAL - HIGH",50,IF(C55="POTENTIAL - MEDIUM",30,15))+0.3*E55+0.2*(100-F55),0))</f>
        <v/>
      </c>
      <c r="L55" s="19" t="s">
        <v>189</v>
      </c>
      <c r="M55" s="19" t="s">
        <v>190</v>
      </c>
      <c r="N55" s="19"/>
    </row>
    <row r="56" customFormat="false" ht="23.85" hidden="false" customHeight="false" outlineLevel="0" collapsed="false">
      <c r="A56" s="19" t="s">
        <v>210</v>
      </c>
      <c r="B56" s="19" t="s">
        <v>211</v>
      </c>
      <c r="C56" s="21" t="s">
        <v>34</v>
      </c>
      <c r="D56" s="19" t="n">
        <v>40</v>
      </c>
      <c r="E56" s="19" t="n">
        <v>40</v>
      </c>
      <c r="F56" s="19" t="n">
        <v>10</v>
      </c>
      <c r="G56" s="19" t="n">
        <v>55</v>
      </c>
      <c r="H56" s="19" t="n">
        <v>75</v>
      </c>
      <c r="I56" s="19" t="str">
        <f aca="false">IF(C56="POTENTIAL - HIGH","EASY ADD - EXISTING SUPPLIER",IF(C56="POTENTIAL - MEDIUM","POSSIBLE ADD",IF(C56="POTENTIAL - LOW","STRETCH ADD",IF(AND(E56&gt;=80,F56&lt;=15),"LEAD - FEW COMPETITORS SELL IT",IF(AND(F56&gt;=50,G56&gt;=70),"CONVENIENCE SELLER - AVAILABILITY IS THE PITCH",IF(F56&gt;=50,"PRICE COMPETITION","CORE RANGE"))))))</f>
        <v>CORE RANGE</v>
      </c>
      <c r="J56" s="22" t="n">
        <f aca="false">IF(LEFT(C56,9)="POTENTIAL","",ROUND(E56*(100-F56)/100,0)+ROW()/10000)</f>
        <v>36.0056</v>
      </c>
      <c r="K56" s="22" t="str">
        <f aca="false">IF(LEFT(C56,9)&lt;&gt;"POTENTIAL","",ROUND(IF(C56="POTENTIAL - HIGH",50,IF(C56="POTENTIAL - MEDIUM",30,15))+0.3*E56+0.2*(100-F56),0))</f>
        <v/>
      </c>
      <c r="L56" s="19" t="s">
        <v>212</v>
      </c>
      <c r="M56" s="19" t="s">
        <v>213</v>
      </c>
      <c r="N56" s="19"/>
    </row>
    <row r="57" customFormat="false" ht="23.85" hidden="false" customHeight="false" outlineLevel="0" collapsed="false">
      <c r="A57" s="19" t="s">
        <v>214</v>
      </c>
      <c r="B57" s="19" t="s">
        <v>211</v>
      </c>
      <c r="C57" s="21" t="s">
        <v>34</v>
      </c>
      <c r="D57" s="19" t="n">
        <v>60</v>
      </c>
      <c r="E57" s="19" t="n">
        <v>60</v>
      </c>
      <c r="F57" s="19" t="n">
        <v>70</v>
      </c>
      <c r="G57" s="19" t="n">
        <v>55</v>
      </c>
      <c r="H57" s="19" t="n">
        <v>45</v>
      </c>
      <c r="I57" s="19" t="str">
        <f aca="false">IF(C57="POTENTIAL - HIGH","EASY ADD - EXISTING SUPPLIER",IF(C57="POTENTIAL - MEDIUM","POSSIBLE ADD",IF(C57="POTENTIAL - LOW","STRETCH ADD",IF(AND(E57&gt;=80,F57&lt;=15),"LEAD - FEW COMPETITORS SELL IT",IF(AND(F57&gt;=50,G57&gt;=70),"CONVENIENCE SELLER - AVAILABILITY IS THE PITCH",IF(F57&gt;=50,"PRICE COMPETITION","CORE RANGE"))))))</f>
        <v>PRICE COMPETITION</v>
      </c>
      <c r="J57" s="22" t="n">
        <f aca="false">IF(LEFT(C57,9)="POTENTIAL","",ROUND(E57*(100-F57)/100,0)+ROW()/10000)</f>
        <v>18.0057</v>
      </c>
      <c r="K57" s="22" t="str">
        <f aca="false">IF(LEFT(C57,9)&lt;&gt;"POTENTIAL","",ROUND(IF(C57="POTENTIAL - HIGH",50,IF(C57="POTENTIAL - MEDIUM",30,15))+0.3*E57+0.2*(100-F57),0))</f>
        <v/>
      </c>
      <c r="L57" s="19" t="s">
        <v>212</v>
      </c>
      <c r="M57" s="19" t="s">
        <v>213</v>
      </c>
      <c r="N57" s="19"/>
    </row>
    <row r="58" customFormat="false" ht="23.85" hidden="false" customHeight="false" outlineLevel="0" collapsed="false">
      <c r="A58" s="19" t="s">
        <v>215</v>
      </c>
      <c r="B58" s="19" t="s">
        <v>211</v>
      </c>
      <c r="C58" s="21" t="s">
        <v>34</v>
      </c>
      <c r="D58" s="19" t="n">
        <v>60</v>
      </c>
      <c r="E58" s="19" t="n">
        <v>40</v>
      </c>
      <c r="F58" s="19" t="n">
        <v>80</v>
      </c>
      <c r="G58" s="19" t="n">
        <v>65</v>
      </c>
      <c r="H58" s="19" t="n">
        <v>45</v>
      </c>
      <c r="I58" s="19" t="str">
        <f aca="false">IF(C58="POTENTIAL - HIGH","EASY ADD - EXISTING SUPPLIER",IF(C58="POTENTIAL - MEDIUM","POSSIBLE ADD",IF(C58="POTENTIAL - LOW","STRETCH ADD",IF(AND(E58&gt;=80,F58&lt;=15),"LEAD - FEW COMPETITORS SELL IT",IF(AND(F58&gt;=50,G58&gt;=70),"CONVENIENCE SELLER - AVAILABILITY IS THE PITCH",IF(F58&gt;=50,"PRICE COMPETITION","CORE RANGE"))))))</f>
        <v>PRICE COMPETITION</v>
      </c>
      <c r="J58" s="22" t="n">
        <f aca="false">IF(LEFT(C58,9)="POTENTIAL","",ROUND(E58*(100-F58)/100,0)+ROW()/10000)</f>
        <v>8.0058</v>
      </c>
      <c r="K58" s="22" t="str">
        <f aca="false">IF(LEFT(C58,9)&lt;&gt;"POTENTIAL","",ROUND(IF(C58="POTENTIAL - HIGH",50,IF(C58="POTENTIAL - MEDIUM",30,15))+0.3*E58+0.2*(100-F58),0))</f>
        <v/>
      </c>
      <c r="L58" s="19" t="s">
        <v>212</v>
      </c>
      <c r="M58" s="19" t="s">
        <v>213</v>
      </c>
      <c r="N58" s="19"/>
    </row>
    <row r="59" customFormat="false" ht="23.85" hidden="false" customHeight="false" outlineLevel="0" collapsed="false">
      <c r="A59" s="19" t="s">
        <v>216</v>
      </c>
      <c r="B59" s="19" t="s">
        <v>211</v>
      </c>
      <c r="C59" s="21" t="s">
        <v>34</v>
      </c>
      <c r="D59" s="19" t="n">
        <v>40</v>
      </c>
      <c r="E59" s="19" t="n">
        <v>40</v>
      </c>
      <c r="F59" s="19" t="n">
        <v>10</v>
      </c>
      <c r="G59" s="19" t="n">
        <v>55</v>
      </c>
      <c r="H59" s="19" t="n">
        <v>70</v>
      </c>
      <c r="I59" s="19" t="str">
        <f aca="false">IF(C59="POTENTIAL - HIGH","EASY ADD - EXISTING SUPPLIER",IF(C59="POTENTIAL - MEDIUM","POSSIBLE ADD",IF(C59="POTENTIAL - LOW","STRETCH ADD",IF(AND(E59&gt;=80,F59&lt;=15),"LEAD - FEW COMPETITORS SELL IT",IF(AND(F59&gt;=50,G59&gt;=70),"CONVENIENCE SELLER - AVAILABILITY IS THE PITCH",IF(F59&gt;=50,"PRICE COMPETITION","CORE RANGE"))))))</f>
        <v>CORE RANGE</v>
      </c>
      <c r="J59" s="22" t="n">
        <f aca="false">IF(LEFT(C59,9)="POTENTIAL","",ROUND(E59*(100-F59)/100,0)+ROW()/10000)</f>
        <v>36.0059</v>
      </c>
      <c r="K59" s="22" t="str">
        <f aca="false">IF(LEFT(C59,9)&lt;&gt;"POTENTIAL","",ROUND(IF(C59="POTENTIAL - HIGH",50,IF(C59="POTENTIAL - MEDIUM",30,15))+0.3*E59+0.2*(100-F59),0))</f>
        <v/>
      </c>
      <c r="L59" s="19" t="s">
        <v>212</v>
      </c>
      <c r="M59" s="19" t="s">
        <v>213</v>
      </c>
      <c r="N59" s="19"/>
    </row>
    <row r="60" customFormat="false" ht="23.85" hidden="false" customHeight="false" outlineLevel="0" collapsed="false">
      <c r="A60" s="19" t="s">
        <v>217</v>
      </c>
      <c r="B60" s="19" t="s">
        <v>211</v>
      </c>
      <c r="C60" s="21" t="s">
        <v>34</v>
      </c>
      <c r="D60" s="19" t="n">
        <v>60</v>
      </c>
      <c r="E60" s="19" t="n">
        <v>40</v>
      </c>
      <c r="F60" s="19" t="n">
        <v>50</v>
      </c>
      <c r="G60" s="19" t="n">
        <v>55</v>
      </c>
      <c r="H60" s="19" t="n">
        <v>45</v>
      </c>
      <c r="I60" s="19" t="str">
        <f aca="false">IF(C60="POTENTIAL - HIGH","EASY ADD - EXISTING SUPPLIER",IF(C60="POTENTIAL - MEDIUM","POSSIBLE ADD",IF(C60="POTENTIAL - LOW","STRETCH ADD",IF(AND(E60&gt;=80,F60&lt;=15),"LEAD - FEW COMPETITORS SELL IT",IF(AND(F60&gt;=50,G60&gt;=70),"CONVENIENCE SELLER - AVAILABILITY IS THE PITCH",IF(F60&gt;=50,"PRICE COMPETITION","CORE RANGE"))))))</f>
        <v>PRICE COMPETITION</v>
      </c>
      <c r="J60" s="22" t="n">
        <f aca="false">IF(LEFT(C60,9)="POTENTIAL","",ROUND(E60*(100-F60)/100,0)+ROW()/10000)</f>
        <v>20.006</v>
      </c>
      <c r="K60" s="22" t="str">
        <f aca="false">IF(LEFT(C60,9)&lt;&gt;"POTENTIAL","",ROUND(IF(C60="POTENTIAL - HIGH",50,IF(C60="POTENTIAL - MEDIUM",30,15))+0.3*E60+0.2*(100-F60),0))</f>
        <v/>
      </c>
      <c r="L60" s="19" t="s">
        <v>212</v>
      </c>
      <c r="M60" s="19" t="s">
        <v>213</v>
      </c>
      <c r="N60" s="19"/>
    </row>
    <row r="61" customFormat="false" ht="23.85" hidden="false" customHeight="false" outlineLevel="0" collapsed="false">
      <c r="A61" s="19" t="s">
        <v>218</v>
      </c>
      <c r="B61" s="19" t="s">
        <v>211</v>
      </c>
      <c r="C61" s="21" t="s">
        <v>34</v>
      </c>
      <c r="D61" s="19" t="n">
        <v>100</v>
      </c>
      <c r="E61" s="19" t="n">
        <v>100</v>
      </c>
      <c r="F61" s="19" t="n">
        <v>40</v>
      </c>
      <c r="G61" s="19" t="n">
        <v>55</v>
      </c>
      <c r="H61" s="19" t="n">
        <v>45</v>
      </c>
      <c r="I61" s="19" t="str">
        <f aca="false">IF(C61="POTENTIAL - HIGH","EASY ADD - EXISTING SUPPLIER",IF(C61="POTENTIAL - MEDIUM","POSSIBLE ADD",IF(C61="POTENTIAL - LOW","STRETCH ADD",IF(AND(E61&gt;=80,F61&lt;=15),"LEAD - FEW COMPETITORS SELL IT",IF(AND(F61&gt;=50,G61&gt;=70),"CONVENIENCE SELLER - AVAILABILITY IS THE PITCH",IF(F61&gt;=50,"PRICE COMPETITION","CORE RANGE"))))))</f>
        <v>CORE RANGE</v>
      </c>
      <c r="J61" s="22" t="n">
        <f aca="false">IF(LEFT(C61,9)="POTENTIAL","",ROUND(E61*(100-F61)/100,0)+ROW()/10000)</f>
        <v>60.0061</v>
      </c>
      <c r="K61" s="22" t="str">
        <f aca="false">IF(LEFT(C61,9)&lt;&gt;"POTENTIAL","",ROUND(IF(C61="POTENTIAL - HIGH",50,IF(C61="POTENTIAL - MEDIUM",30,15))+0.3*E61+0.2*(100-F61),0))</f>
        <v/>
      </c>
      <c r="L61" s="19" t="s">
        <v>212</v>
      </c>
      <c r="M61" s="19" t="s">
        <v>213</v>
      </c>
      <c r="N61" s="19"/>
    </row>
    <row r="62" customFormat="false" ht="23.85" hidden="false" customHeight="false" outlineLevel="0" collapsed="false">
      <c r="A62" s="19" t="s">
        <v>219</v>
      </c>
      <c r="B62" s="19" t="s">
        <v>211</v>
      </c>
      <c r="C62" s="21" t="s">
        <v>34</v>
      </c>
      <c r="D62" s="19" t="n">
        <v>60</v>
      </c>
      <c r="E62" s="19" t="n">
        <v>60</v>
      </c>
      <c r="F62" s="19" t="n">
        <v>40</v>
      </c>
      <c r="G62" s="19" t="n">
        <v>55</v>
      </c>
      <c r="H62" s="19" t="n">
        <v>45</v>
      </c>
      <c r="I62" s="19" t="str">
        <f aca="false">IF(C62="POTENTIAL - HIGH","EASY ADD - EXISTING SUPPLIER",IF(C62="POTENTIAL - MEDIUM","POSSIBLE ADD",IF(C62="POTENTIAL - LOW","STRETCH ADD",IF(AND(E62&gt;=80,F62&lt;=15),"LEAD - FEW COMPETITORS SELL IT",IF(AND(F62&gt;=50,G62&gt;=70),"CONVENIENCE SELLER - AVAILABILITY IS THE PITCH",IF(F62&gt;=50,"PRICE COMPETITION","CORE RANGE"))))))</f>
        <v>CORE RANGE</v>
      </c>
      <c r="J62" s="22" t="n">
        <f aca="false">IF(LEFT(C62,9)="POTENTIAL","",ROUND(E62*(100-F62)/100,0)+ROW()/10000)</f>
        <v>36.0062</v>
      </c>
      <c r="K62" s="22" t="str">
        <f aca="false">IF(LEFT(C62,9)&lt;&gt;"POTENTIAL","",ROUND(IF(C62="POTENTIAL - HIGH",50,IF(C62="POTENTIAL - MEDIUM",30,15))+0.3*E62+0.2*(100-F62),0))</f>
        <v/>
      </c>
      <c r="L62" s="19" t="s">
        <v>212</v>
      </c>
      <c r="M62" s="19" t="s">
        <v>213</v>
      </c>
      <c r="N62" s="19"/>
    </row>
    <row r="63" customFormat="false" ht="23.85" hidden="false" customHeight="false" outlineLevel="0" collapsed="false">
      <c r="A63" s="19" t="s">
        <v>220</v>
      </c>
      <c r="B63" s="19" t="s">
        <v>211</v>
      </c>
      <c r="C63" s="21" t="s">
        <v>34</v>
      </c>
      <c r="D63" s="19" t="n">
        <v>20</v>
      </c>
      <c r="E63" s="19" t="n">
        <v>20</v>
      </c>
      <c r="F63" s="19" t="n">
        <v>40</v>
      </c>
      <c r="G63" s="19" t="n">
        <v>55</v>
      </c>
      <c r="H63" s="19" t="n">
        <v>45</v>
      </c>
      <c r="I63" s="19" t="str">
        <f aca="false">IF(C63="POTENTIAL - HIGH","EASY ADD - EXISTING SUPPLIER",IF(C63="POTENTIAL - MEDIUM","POSSIBLE ADD",IF(C63="POTENTIAL - LOW","STRETCH ADD",IF(AND(E63&gt;=80,F63&lt;=15),"LEAD - FEW COMPETITORS SELL IT",IF(AND(F63&gt;=50,G63&gt;=70),"CONVENIENCE SELLER - AVAILABILITY IS THE PITCH",IF(F63&gt;=50,"PRICE COMPETITION","CORE RANGE"))))))</f>
        <v>CORE RANGE</v>
      </c>
      <c r="J63" s="22" t="n">
        <f aca="false">IF(LEFT(C63,9)="POTENTIAL","",ROUND(E63*(100-F63)/100,0)+ROW()/10000)</f>
        <v>12.0063</v>
      </c>
      <c r="K63" s="22" t="str">
        <f aca="false">IF(LEFT(C63,9)&lt;&gt;"POTENTIAL","",ROUND(IF(C63="POTENTIAL - HIGH",50,IF(C63="POTENTIAL - MEDIUM",30,15))+0.3*E63+0.2*(100-F63),0))</f>
        <v/>
      </c>
      <c r="L63" s="19" t="s">
        <v>212</v>
      </c>
      <c r="M63" s="19" t="s">
        <v>213</v>
      </c>
      <c r="N63" s="19"/>
    </row>
    <row r="64" customFormat="false" ht="23.85" hidden="false" customHeight="false" outlineLevel="0" collapsed="false">
      <c r="A64" s="19" t="s">
        <v>221</v>
      </c>
      <c r="B64" s="19" t="s">
        <v>211</v>
      </c>
      <c r="C64" s="21" t="s">
        <v>34</v>
      </c>
      <c r="D64" s="19" t="n">
        <v>40</v>
      </c>
      <c r="E64" s="19" t="n">
        <v>40</v>
      </c>
      <c r="F64" s="19" t="n">
        <v>60</v>
      </c>
      <c r="G64" s="19" t="n">
        <v>55</v>
      </c>
      <c r="H64" s="19" t="n">
        <v>45</v>
      </c>
      <c r="I64" s="19" t="str">
        <f aca="false">IF(C64="POTENTIAL - HIGH","EASY ADD - EXISTING SUPPLIER",IF(C64="POTENTIAL - MEDIUM","POSSIBLE ADD",IF(C64="POTENTIAL - LOW","STRETCH ADD",IF(AND(E64&gt;=80,F64&lt;=15),"LEAD - FEW COMPETITORS SELL IT",IF(AND(F64&gt;=50,G64&gt;=70),"CONVENIENCE SELLER - AVAILABILITY IS THE PITCH",IF(F64&gt;=50,"PRICE COMPETITION","CORE RANGE"))))))</f>
        <v>PRICE COMPETITION</v>
      </c>
      <c r="J64" s="22" t="n">
        <f aca="false">IF(LEFT(C64,9)="POTENTIAL","",ROUND(E64*(100-F64)/100,0)+ROW()/10000)</f>
        <v>16.0064</v>
      </c>
      <c r="K64" s="22" t="str">
        <f aca="false">IF(LEFT(C64,9)&lt;&gt;"POTENTIAL","",ROUND(IF(C64="POTENTIAL - HIGH",50,IF(C64="POTENTIAL - MEDIUM",30,15))+0.3*E64+0.2*(100-F64),0))</f>
        <v/>
      </c>
      <c r="L64" s="19" t="s">
        <v>212</v>
      </c>
      <c r="M64" s="19" t="s">
        <v>213</v>
      </c>
      <c r="N64" s="19"/>
    </row>
    <row r="65" customFormat="false" ht="23.85" hidden="false" customHeight="false" outlineLevel="0" collapsed="false">
      <c r="A65" s="19" t="s">
        <v>222</v>
      </c>
      <c r="B65" s="19" t="s">
        <v>211</v>
      </c>
      <c r="C65" s="21" t="s">
        <v>34</v>
      </c>
      <c r="D65" s="19" t="n">
        <v>60</v>
      </c>
      <c r="E65" s="19" t="n">
        <v>60</v>
      </c>
      <c r="F65" s="19" t="n">
        <v>70</v>
      </c>
      <c r="G65" s="19" t="n">
        <v>55</v>
      </c>
      <c r="H65" s="19" t="n">
        <v>45</v>
      </c>
      <c r="I65" s="19" t="str">
        <f aca="false">IF(C65="POTENTIAL - HIGH","EASY ADD - EXISTING SUPPLIER",IF(C65="POTENTIAL - MEDIUM","POSSIBLE ADD",IF(C65="POTENTIAL - LOW","STRETCH ADD",IF(AND(E65&gt;=80,F65&lt;=15),"LEAD - FEW COMPETITORS SELL IT",IF(AND(F65&gt;=50,G65&gt;=70),"CONVENIENCE SELLER - AVAILABILITY IS THE PITCH",IF(F65&gt;=50,"PRICE COMPETITION","CORE RANGE"))))))</f>
        <v>PRICE COMPETITION</v>
      </c>
      <c r="J65" s="22" t="n">
        <f aca="false">IF(LEFT(C65,9)="POTENTIAL","",ROUND(E65*(100-F65)/100,0)+ROW()/10000)</f>
        <v>18.0065</v>
      </c>
      <c r="K65" s="22" t="str">
        <f aca="false">IF(LEFT(C65,9)&lt;&gt;"POTENTIAL","",ROUND(IF(C65="POTENTIAL - HIGH",50,IF(C65="POTENTIAL - MEDIUM",30,15))+0.3*E65+0.2*(100-F65),0))</f>
        <v/>
      </c>
      <c r="L65" s="19" t="s">
        <v>212</v>
      </c>
      <c r="M65" s="19" t="s">
        <v>213</v>
      </c>
      <c r="N65" s="19"/>
    </row>
    <row r="66" customFormat="false" ht="23.85" hidden="false" customHeight="false" outlineLevel="0" collapsed="false">
      <c r="A66" s="19" t="s">
        <v>223</v>
      </c>
      <c r="B66" s="19" t="s">
        <v>211</v>
      </c>
      <c r="C66" s="21" t="s">
        <v>34</v>
      </c>
      <c r="D66" s="19" t="n">
        <v>100</v>
      </c>
      <c r="E66" s="19" t="n">
        <v>100</v>
      </c>
      <c r="F66" s="19" t="n">
        <v>20</v>
      </c>
      <c r="G66" s="19" t="n">
        <v>45</v>
      </c>
      <c r="H66" s="19" t="n">
        <v>75</v>
      </c>
      <c r="I66" s="19" t="str">
        <f aca="false">IF(C66="POTENTIAL - HIGH","EASY ADD - EXISTING SUPPLIER",IF(C66="POTENTIAL - MEDIUM","POSSIBLE ADD",IF(C66="POTENTIAL - LOW","STRETCH ADD",IF(AND(E66&gt;=80,F66&lt;=15),"LEAD - FEW COMPETITORS SELL IT",IF(AND(F66&gt;=50,G66&gt;=70),"CONVENIENCE SELLER - AVAILABILITY IS THE PITCH",IF(F66&gt;=50,"PRICE COMPETITION","CORE RANGE"))))))</f>
        <v>CORE RANGE</v>
      </c>
      <c r="J66" s="22" t="n">
        <f aca="false">IF(LEFT(C66,9)="POTENTIAL","",ROUND(E66*(100-F66)/100,0)+ROW()/10000)</f>
        <v>80.0066</v>
      </c>
      <c r="K66" s="22" t="str">
        <f aca="false">IF(LEFT(C66,9)&lt;&gt;"POTENTIAL","",ROUND(IF(C66="POTENTIAL - HIGH",50,IF(C66="POTENTIAL - MEDIUM",30,15))+0.3*E66+0.2*(100-F66),0))</f>
        <v/>
      </c>
      <c r="L66" s="19" t="s">
        <v>212</v>
      </c>
      <c r="M66" s="19" t="s">
        <v>213</v>
      </c>
      <c r="N66" s="19"/>
    </row>
    <row r="67" customFormat="false" ht="23.85" hidden="false" customHeight="false" outlineLevel="0" collapsed="false">
      <c r="A67" s="19" t="s">
        <v>224</v>
      </c>
      <c r="B67" s="19" t="s">
        <v>211</v>
      </c>
      <c r="C67" s="21" t="s">
        <v>34</v>
      </c>
      <c r="D67" s="19" t="n">
        <v>40</v>
      </c>
      <c r="E67" s="19" t="n">
        <v>40</v>
      </c>
      <c r="F67" s="19" t="n">
        <v>0</v>
      </c>
      <c r="G67" s="19" t="n">
        <v>55</v>
      </c>
      <c r="H67" s="19" t="n">
        <v>75</v>
      </c>
      <c r="I67" s="19" t="str">
        <f aca="false">IF(C67="POTENTIAL - HIGH","EASY ADD - EXISTING SUPPLIER",IF(C67="POTENTIAL - MEDIUM","POSSIBLE ADD",IF(C67="POTENTIAL - LOW","STRETCH ADD",IF(AND(E67&gt;=80,F67&lt;=15),"LEAD - FEW COMPETITORS SELL IT",IF(AND(F67&gt;=50,G67&gt;=70),"CONVENIENCE SELLER - AVAILABILITY IS THE PITCH",IF(F67&gt;=50,"PRICE COMPETITION","CORE RANGE"))))))</f>
        <v>CORE RANGE</v>
      </c>
      <c r="J67" s="22" t="n">
        <f aca="false">IF(LEFT(C67,9)="POTENTIAL","",ROUND(E67*(100-F67)/100,0)+ROW()/10000)</f>
        <v>40.0067</v>
      </c>
      <c r="K67" s="22" t="str">
        <f aca="false">IF(LEFT(C67,9)&lt;&gt;"POTENTIAL","",ROUND(IF(C67="POTENTIAL - HIGH",50,IF(C67="POTENTIAL - MEDIUM",30,15))+0.3*E67+0.2*(100-F67),0))</f>
        <v/>
      </c>
      <c r="L67" s="19" t="s">
        <v>212</v>
      </c>
      <c r="M67" s="19" t="s">
        <v>213</v>
      </c>
      <c r="N67" s="19"/>
    </row>
    <row r="68" customFormat="false" ht="15" hidden="false" customHeight="false" outlineLevel="0" collapsed="false">
      <c r="A68" s="19" t="s">
        <v>225</v>
      </c>
      <c r="B68" s="19" t="s">
        <v>226</v>
      </c>
      <c r="C68" s="21" t="s">
        <v>34</v>
      </c>
      <c r="D68" s="19" t="n">
        <v>40</v>
      </c>
      <c r="E68" s="19" t="n">
        <v>40</v>
      </c>
      <c r="F68" s="19" t="n">
        <v>20</v>
      </c>
      <c r="G68" s="19" t="n">
        <v>55</v>
      </c>
      <c r="H68" s="19" t="n">
        <v>45</v>
      </c>
      <c r="I68" s="19" t="str">
        <f aca="false">IF(C68="POTENTIAL - HIGH","EASY ADD - EXISTING SUPPLIER",IF(C68="POTENTIAL - MEDIUM","POSSIBLE ADD",IF(C68="POTENTIAL - LOW","STRETCH ADD",IF(AND(E68&gt;=80,F68&lt;=15),"LEAD - FEW COMPETITORS SELL IT",IF(AND(F68&gt;=50,G68&gt;=70),"CONVENIENCE SELLER - AVAILABILITY IS THE PITCH",IF(F68&gt;=50,"PRICE COMPETITION","CORE RANGE"))))))</f>
        <v>CORE RANGE</v>
      </c>
      <c r="J68" s="22" t="n">
        <f aca="false">IF(LEFT(C68,9)="POTENTIAL","",ROUND(E68*(100-F68)/100,0)+ROW()/10000)</f>
        <v>32.0068</v>
      </c>
      <c r="K68" s="22" t="str">
        <f aca="false">IF(LEFT(C68,9)&lt;&gt;"POTENTIAL","",ROUND(IF(C68="POTENTIAL - HIGH",50,IF(C68="POTENTIAL - MEDIUM",30,15))+0.3*E68+0.2*(100-F68),0))</f>
        <v/>
      </c>
      <c r="L68" s="19" t="s">
        <v>227</v>
      </c>
      <c r="M68" s="19" t="s">
        <v>160</v>
      </c>
      <c r="N68" s="19"/>
    </row>
    <row r="69" customFormat="false" ht="23.85" hidden="false" customHeight="false" outlineLevel="0" collapsed="false">
      <c r="A69" s="19" t="s">
        <v>228</v>
      </c>
      <c r="B69" s="19" t="s">
        <v>229</v>
      </c>
      <c r="C69" s="24" t="s">
        <v>38</v>
      </c>
      <c r="D69" s="19" t="n">
        <v>60</v>
      </c>
      <c r="E69" s="19" t="n">
        <v>60</v>
      </c>
      <c r="F69" s="19" t="n">
        <v>0</v>
      </c>
      <c r="G69" s="19" t="n">
        <v>55</v>
      </c>
      <c r="H69" s="19" t="n">
        <v>80</v>
      </c>
      <c r="I69" s="19" t="str">
        <f aca="false">IF(C69="POTENTIAL - HIGH","EASY ADD - EXISTING SUPPLIER",IF(C69="POTENTIAL - MEDIUM","POSSIBLE ADD",IF(C69="POTENTIAL - LOW","STRETCH ADD",IF(AND(E69&gt;=80,F69&lt;=15),"LEAD - FEW COMPETITORS SELL IT",IF(AND(F69&gt;=50,G69&gt;=70),"CONVENIENCE SELLER - AVAILABILITY IS THE PITCH",IF(F69&gt;=50,"PRICE COMPETITION","CORE RANGE"))))))</f>
        <v>CORE RANGE</v>
      </c>
      <c r="J69" s="22" t="n">
        <f aca="false">IF(LEFT(C69,9)="POTENTIAL","",ROUND(E69*(100-F69)/100,0)+ROW()/10000)</f>
        <v>60.0069</v>
      </c>
      <c r="K69" s="22" t="str">
        <f aca="false">IF(LEFT(C69,9)&lt;&gt;"POTENTIAL","",ROUND(IF(C69="POTENTIAL - HIGH",50,IF(C69="POTENTIAL - MEDIUM",30,15))+0.3*E69+0.2*(100-F69),0))</f>
        <v/>
      </c>
      <c r="L69" s="19" t="s">
        <v>230</v>
      </c>
      <c r="M69" s="19" t="s">
        <v>231</v>
      </c>
      <c r="N69" s="19"/>
    </row>
    <row r="70" customFormat="false" ht="23.85" hidden="false" customHeight="false" outlineLevel="0" collapsed="false">
      <c r="A70" s="19" t="s">
        <v>232</v>
      </c>
      <c r="B70" s="19" t="s">
        <v>229</v>
      </c>
      <c r="C70" s="24" t="s">
        <v>38</v>
      </c>
      <c r="D70" s="19" t="n">
        <v>60</v>
      </c>
      <c r="E70" s="19" t="n">
        <v>60</v>
      </c>
      <c r="F70" s="19" t="n">
        <v>70</v>
      </c>
      <c r="G70" s="19" t="n">
        <v>55</v>
      </c>
      <c r="H70" s="19" t="n">
        <v>45</v>
      </c>
      <c r="I70" s="19" t="str">
        <f aca="false">IF(C70="POTENTIAL - HIGH","EASY ADD - EXISTING SUPPLIER",IF(C70="POTENTIAL - MEDIUM","POSSIBLE ADD",IF(C70="POTENTIAL - LOW","STRETCH ADD",IF(AND(E70&gt;=80,F70&lt;=15),"LEAD - FEW COMPETITORS SELL IT",IF(AND(F70&gt;=50,G70&gt;=70),"CONVENIENCE SELLER - AVAILABILITY IS THE PITCH",IF(F70&gt;=50,"PRICE COMPETITION","CORE RANGE"))))))</f>
        <v>PRICE COMPETITION</v>
      </c>
      <c r="J70" s="22" t="n">
        <f aca="false">IF(LEFT(C70,9)="POTENTIAL","",ROUND(E70*(100-F70)/100,0)+ROW()/10000)</f>
        <v>18.007</v>
      </c>
      <c r="K70" s="22" t="str">
        <f aca="false">IF(LEFT(C70,9)&lt;&gt;"POTENTIAL","",ROUND(IF(C70="POTENTIAL - HIGH",50,IF(C70="POTENTIAL - MEDIUM",30,15))+0.3*E70+0.2*(100-F70),0))</f>
        <v/>
      </c>
      <c r="L70" s="19" t="s">
        <v>230</v>
      </c>
      <c r="M70" s="19" t="s">
        <v>231</v>
      </c>
      <c r="N70" s="19"/>
    </row>
    <row r="71" customFormat="false" ht="23.85" hidden="false" customHeight="false" outlineLevel="0" collapsed="false">
      <c r="A71" s="19" t="s">
        <v>233</v>
      </c>
      <c r="B71" s="19" t="s">
        <v>229</v>
      </c>
      <c r="C71" s="24" t="s">
        <v>38</v>
      </c>
      <c r="D71" s="19" t="n">
        <v>80</v>
      </c>
      <c r="E71" s="19" t="n">
        <v>80</v>
      </c>
      <c r="F71" s="19" t="n">
        <v>0</v>
      </c>
      <c r="G71" s="19" t="n">
        <v>55</v>
      </c>
      <c r="H71" s="19" t="n">
        <v>65</v>
      </c>
      <c r="I71" s="19" t="str">
        <f aca="false">IF(C71="POTENTIAL - HIGH","EASY ADD - EXISTING SUPPLIER",IF(C71="POTENTIAL - MEDIUM","POSSIBLE ADD",IF(C71="POTENTIAL - LOW","STRETCH ADD",IF(AND(E71&gt;=80,F71&lt;=15),"LEAD - FEW COMPETITORS SELL IT",IF(AND(F71&gt;=50,G71&gt;=70),"CONVENIENCE SELLER - AVAILABILITY IS THE PITCH",IF(F71&gt;=50,"PRICE COMPETITION","CORE RANGE"))))))</f>
        <v>LEAD - FEW COMPETITORS SELL IT</v>
      </c>
      <c r="J71" s="22" t="n">
        <f aca="false">IF(LEFT(C71,9)="POTENTIAL","",ROUND(E71*(100-F71)/100,0)+ROW()/10000)</f>
        <v>80.0071</v>
      </c>
      <c r="K71" s="22" t="str">
        <f aca="false">IF(LEFT(C71,9)&lt;&gt;"POTENTIAL","",ROUND(IF(C71="POTENTIAL - HIGH",50,IF(C71="POTENTIAL - MEDIUM",30,15))+0.3*E71+0.2*(100-F71),0))</f>
        <v/>
      </c>
      <c r="L71" s="19" t="s">
        <v>230</v>
      </c>
      <c r="M71" s="19" t="s">
        <v>231</v>
      </c>
      <c r="N71" s="19"/>
    </row>
    <row r="72" customFormat="false" ht="23.85" hidden="false" customHeight="false" outlineLevel="0" collapsed="false">
      <c r="A72" s="19" t="s">
        <v>234</v>
      </c>
      <c r="B72" s="19" t="s">
        <v>229</v>
      </c>
      <c r="C72" s="24" t="s">
        <v>38</v>
      </c>
      <c r="D72" s="19" t="n">
        <v>80</v>
      </c>
      <c r="E72" s="19" t="n">
        <v>80</v>
      </c>
      <c r="F72" s="19" t="n">
        <v>80</v>
      </c>
      <c r="G72" s="19" t="n">
        <v>55</v>
      </c>
      <c r="H72" s="19" t="n">
        <v>45</v>
      </c>
      <c r="I72" s="19" t="str">
        <f aca="false">IF(C72="POTENTIAL - HIGH","EASY ADD - EXISTING SUPPLIER",IF(C72="POTENTIAL - MEDIUM","POSSIBLE ADD",IF(C72="POTENTIAL - LOW","STRETCH ADD",IF(AND(E72&gt;=80,F72&lt;=15),"LEAD - FEW COMPETITORS SELL IT",IF(AND(F72&gt;=50,G72&gt;=70),"CONVENIENCE SELLER - AVAILABILITY IS THE PITCH",IF(F72&gt;=50,"PRICE COMPETITION","CORE RANGE"))))))</f>
        <v>PRICE COMPETITION</v>
      </c>
      <c r="J72" s="22" t="n">
        <f aca="false">IF(LEFT(C72,9)="POTENTIAL","",ROUND(E72*(100-F72)/100,0)+ROW()/10000)</f>
        <v>16.0072</v>
      </c>
      <c r="K72" s="22" t="str">
        <f aca="false">IF(LEFT(C72,9)&lt;&gt;"POTENTIAL","",ROUND(IF(C72="POTENTIAL - HIGH",50,IF(C72="POTENTIAL - MEDIUM",30,15))+0.3*E72+0.2*(100-F72),0))</f>
        <v/>
      </c>
      <c r="L72" s="19" t="s">
        <v>230</v>
      </c>
      <c r="M72" s="19" t="s">
        <v>231</v>
      </c>
      <c r="N72" s="19"/>
    </row>
    <row r="73" customFormat="false" ht="23.85" hidden="false" customHeight="false" outlineLevel="0" collapsed="false">
      <c r="A73" s="19" t="s">
        <v>235</v>
      </c>
      <c r="B73" s="19" t="s">
        <v>229</v>
      </c>
      <c r="C73" s="24" t="s">
        <v>38</v>
      </c>
      <c r="D73" s="19" t="n">
        <v>60</v>
      </c>
      <c r="E73" s="19" t="n">
        <v>60</v>
      </c>
      <c r="F73" s="19" t="n">
        <v>10</v>
      </c>
      <c r="G73" s="19" t="n">
        <v>55</v>
      </c>
      <c r="H73" s="19" t="n">
        <v>45</v>
      </c>
      <c r="I73" s="19" t="str">
        <f aca="false">IF(C73="POTENTIAL - HIGH","EASY ADD - EXISTING SUPPLIER",IF(C73="POTENTIAL - MEDIUM","POSSIBLE ADD",IF(C73="POTENTIAL - LOW","STRETCH ADD",IF(AND(E73&gt;=80,F73&lt;=15),"LEAD - FEW COMPETITORS SELL IT",IF(AND(F73&gt;=50,G73&gt;=70),"CONVENIENCE SELLER - AVAILABILITY IS THE PITCH",IF(F73&gt;=50,"PRICE COMPETITION","CORE RANGE"))))))</f>
        <v>CORE RANGE</v>
      </c>
      <c r="J73" s="22" t="n">
        <f aca="false">IF(LEFT(C73,9)="POTENTIAL","",ROUND(E73*(100-F73)/100,0)+ROW()/10000)</f>
        <v>54.0073</v>
      </c>
      <c r="K73" s="22" t="str">
        <f aca="false">IF(LEFT(C73,9)&lt;&gt;"POTENTIAL","",ROUND(IF(C73="POTENTIAL - HIGH",50,IF(C73="POTENTIAL - MEDIUM",30,15))+0.3*E73+0.2*(100-F73),0))</f>
        <v/>
      </c>
      <c r="L73" s="19" t="s">
        <v>230</v>
      </c>
      <c r="M73" s="19" t="s">
        <v>231</v>
      </c>
      <c r="N73" s="19"/>
    </row>
    <row r="74" customFormat="false" ht="23.85" hidden="false" customHeight="false" outlineLevel="0" collapsed="false">
      <c r="A74" s="19" t="s">
        <v>236</v>
      </c>
      <c r="B74" s="19" t="s">
        <v>229</v>
      </c>
      <c r="C74" s="24" t="s">
        <v>38</v>
      </c>
      <c r="D74" s="19" t="n">
        <v>60</v>
      </c>
      <c r="E74" s="19" t="n">
        <v>60</v>
      </c>
      <c r="F74" s="19" t="n">
        <v>70</v>
      </c>
      <c r="G74" s="19" t="n">
        <v>55</v>
      </c>
      <c r="H74" s="19" t="n">
        <v>45</v>
      </c>
      <c r="I74" s="19" t="str">
        <f aca="false">IF(C74="POTENTIAL - HIGH","EASY ADD - EXISTING SUPPLIER",IF(C74="POTENTIAL - MEDIUM","POSSIBLE ADD",IF(C74="POTENTIAL - LOW","STRETCH ADD",IF(AND(E74&gt;=80,F74&lt;=15),"LEAD - FEW COMPETITORS SELL IT",IF(AND(F74&gt;=50,G74&gt;=70),"CONVENIENCE SELLER - AVAILABILITY IS THE PITCH",IF(F74&gt;=50,"PRICE COMPETITION","CORE RANGE"))))))</f>
        <v>PRICE COMPETITION</v>
      </c>
      <c r="J74" s="22" t="n">
        <f aca="false">IF(LEFT(C74,9)="POTENTIAL","",ROUND(E74*(100-F74)/100,0)+ROW()/10000)</f>
        <v>18.0074</v>
      </c>
      <c r="K74" s="22" t="str">
        <f aca="false">IF(LEFT(C74,9)&lt;&gt;"POTENTIAL","",ROUND(IF(C74="POTENTIAL - HIGH",50,IF(C74="POTENTIAL - MEDIUM",30,15))+0.3*E74+0.2*(100-F74),0))</f>
        <v/>
      </c>
      <c r="L74" s="19" t="s">
        <v>230</v>
      </c>
      <c r="M74" s="19" t="s">
        <v>231</v>
      </c>
      <c r="N74" s="19"/>
    </row>
    <row r="75" customFormat="false" ht="23.85" hidden="false" customHeight="false" outlineLevel="0" collapsed="false">
      <c r="A75" s="19" t="s">
        <v>237</v>
      </c>
      <c r="B75" s="19" t="s">
        <v>229</v>
      </c>
      <c r="C75" s="24" t="s">
        <v>38</v>
      </c>
      <c r="D75" s="19" t="n">
        <v>60</v>
      </c>
      <c r="E75" s="19" t="n">
        <v>60</v>
      </c>
      <c r="F75" s="19" t="n">
        <v>10</v>
      </c>
      <c r="G75" s="19" t="n">
        <v>55</v>
      </c>
      <c r="H75" s="19" t="n">
        <v>45</v>
      </c>
      <c r="I75" s="19" t="str">
        <f aca="false">IF(C75="POTENTIAL - HIGH","EASY ADD - EXISTING SUPPLIER",IF(C75="POTENTIAL - MEDIUM","POSSIBLE ADD",IF(C75="POTENTIAL - LOW","STRETCH ADD",IF(AND(E75&gt;=80,F75&lt;=15),"LEAD - FEW COMPETITORS SELL IT",IF(AND(F75&gt;=50,G75&gt;=70),"CONVENIENCE SELLER - AVAILABILITY IS THE PITCH",IF(F75&gt;=50,"PRICE COMPETITION","CORE RANGE"))))))</f>
        <v>CORE RANGE</v>
      </c>
      <c r="J75" s="22" t="n">
        <f aca="false">IF(LEFT(C75,9)="POTENTIAL","",ROUND(E75*(100-F75)/100,0)+ROW()/10000)</f>
        <v>54.0075</v>
      </c>
      <c r="K75" s="22" t="str">
        <f aca="false">IF(LEFT(C75,9)&lt;&gt;"POTENTIAL","",ROUND(IF(C75="POTENTIAL - HIGH",50,IF(C75="POTENTIAL - MEDIUM",30,15))+0.3*E75+0.2*(100-F75),0))</f>
        <v/>
      </c>
      <c r="L75" s="19" t="s">
        <v>230</v>
      </c>
      <c r="M75" s="19" t="s">
        <v>231</v>
      </c>
      <c r="N75" s="19"/>
    </row>
    <row r="76" customFormat="false" ht="23.85" hidden="false" customHeight="false" outlineLevel="0" collapsed="false">
      <c r="A76" s="19" t="s">
        <v>238</v>
      </c>
      <c r="B76" s="19" t="s">
        <v>229</v>
      </c>
      <c r="C76" s="24" t="s">
        <v>38</v>
      </c>
      <c r="D76" s="19" t="n">
        <v>60</v>
      </c>
      <c r="E76" s="19" t="n">
        <v>60</v>
      </c>
      <c r="F76" s="19" t="n">
        <v>10</v>
      </c>
      <c r="G76" s="19" t="n">
        <v>55</v>
      </c>
      <c r="H76" s="19" t="n">
        <v>45</v>
      </c>
      <c r="I76" s="19" t="str">
        <f aca="false">IF(C76="POTENTIAL - HIGH","EASY ADD - EXISTING SUPPLIER",IF(C76="POTENTIAL - MEDIUM","POSSIBLE ADD",IF(C76="POTENTIAL - LOW","STRETCH ADD",IF(AND(E76&gt;=80,F76&lt;=15),"LEAD - FEW COMPETITORS SELL IT",IF(AND(F76&gt;=50,G76&gt;=70),"CONVENIENCE SELLER - AVAILABILITY IS THE PITCH",IF(F76&gt;=50,"PRICE COMPETITION","CORE RANGE"))))))</f>
        <v>CORE RANGE</v>
      </c>
      <c r="J76" s="22" t="n">
        <f aca="false">IF(LEFT(C76,9)="POTENTIAL","",ROUND(E76*(100-F76)/100,0)+ROW()/10000)</f>
        <v>54.0076</v>
      </c>
      <c r="K76" s="22" t="str">
        <f aca="false">IF(LEFT(C76,9)&lt;&gt;"POTENTIAL","",ROUND(IF(C76="POTENTIAL - HIGH",50,IF(C76="POTENTIAL - MEDIUM",30,15))+0.3*E76+0.2*(100-F76),0))</f>
        <v/>
      </c>
      <c r="L76" s="19" t="s">
        <v>230</v>
      </c>
      <c r="M76" s="19" t="s">
        <v>231</v>
      </c>
      <c r="N76" s="19"/>
    </row>
    <row r="77" customFormat="false" ht="23.85" hidden="false" customHeight="false" outlineLevel="0" collapsed="false">
      <c r="A77" s="19" t="s">
        <v>239</v>
      </c>
      <c r="B77" s="19" t="s">
        <v>229</v>
      </c>
      <c r="C77" s="24" t="s">
        <v>38</v>
      </c>
      <c r="D77" s="19" t="n">
        <v>60</v>
      </c>
      <c r="E77" s="19" t="n">
        <v>60</v>
      </c>
      <c r="F77" s="19" t="n">
        <v>50</v>
      </c>
      <c r="G77" s="19" t="n">
        <v>55</v>
      </c>
      <c r="H77" s="19" t="n">
        <v>45</v>
      </c>
      <c r="I77" s="19" t="str">
        <f aca="false">IF(C77="POTENTIAL - HIGH","EASY ADD - EXISTING SUPPLIER",IF(C77="POTENTIAL - MEDIUM","POSSIBLE ADD",IF(C77="POTENTIAL - LOW","STRETCH ADD",IF(AND(E77&gt;=80,F77&lt;=15),"LEAD - FEW COMPETITORS SELL IT",IF(AND(F77&gt;=50,G77&gt;=70),"CONVENIENCE SELLER - AVAILABILITY IS THE PITCH",IF(F77&gt;=50,"PRICE COMPETITION","CORE RANGE"))))))</f>
        <v>PRICE COMPETITION</v>
      </c>
      <c r="J77" s="22" t="n">
        <f aca="false">IF(LEFT(C77,9)="POTENTIAL","",ROUND(E77*(100-F77)/100,0)+ROW()/10000)</f>
        <v>30.0077</v>
      </c>
      <c r="K77" s="22" t="str">
        <f aca="false">IF(LEFT(C77,9)&lt;&gt;"POTENTIAL","",ROUND(IF(C77="POTENTIAL - HIGH",50,IF(C77="POTENTIAL - MEDIUM",30,15))+0.3*E77+0.2*(100-F77),0))</f>
        <v/>
      </c>
      <c r="L77" s="19" t="s">
        <v>230</v>
      </c>
      <c r="M77" s="19" t="s">
        <v>231</v>
      </c>
      <c r="N77" s="19"/>
    </row>
    <row r="78" customFormat="false" ht="23.85" hidden="false" customHeight="false" outlineLevel="0" collapsed="false">
      <c r="A78" s="19" t="s">
        <v>240</v>
      </c>
      <c r="B78" s="19" t="s">
        <v>229</v>
      </c>
      <c r="C78" s="24" t="s">
        <v>38</v>
      </c>
      <c r="D78" s="19" t="n">
        <v>60</v>
      </c>
      <c r="E78" s="19" t="n">
        <v>60</v>
      </c>
      <c r="F78" s="19" t="n">
        <v>90</v>
      </c>
      <c r="G78" s="19" t="n">
        <v>70</v>
      </c>
      <c r="H78" s="19" t="n">
        <v>45</v>
      </c>
      <c r="I78" s="19" t="str">
        <f aca="false">IF(C78="POTENTIAL - HIGH","EASY ADD - EXISTING SUPPLIER",IF(C78="POTENTIAL - MEDIUM","POSSIBLE ADD",IF(C78="POTENTIAL - LOW","STRETCH ADD",IF(AND(E78&gt;=80,F78&lt;=15),"LEAD - FEW COMPETITORS SELL IT",IF(AND(F78&gt;=50,G78&gt;=70),"CONVENIENCE SELLER - AVAILABILITY IS THE PITCH",IF(F78&gt;=50,"PRICE COMPETITION","CORE RANGE"))))))</f>
        <v>CONVENIENCE SELLER - AVAILABILITY IS THE PITCH</v>
      </c>
      <c r="J78" s="22" t="n">
        <f aca="false">IF(LEFT(C78,9)="POTENTIAL","",ROUND(E78*(100-F78)/100,0)+ROW()/10000)</f>
        <v>6.0078</v>
      </c>
      <c r="K78" s="22" t="str">
        <f aca="false">IF(LEFT(C78,9)&lt;&gt;"POTENTIAL","",ROUND(IF(C78="POTENTIAL - HIGH",50,IF(C78="POTENTIAL - MEDIUM",30,15))+0.3*E78+0.2*(100-F78),0))</f>
        <v/>
      </c>
      <c r="L78" s="19" t="s">
        <v>230</v>
      </c>
      <c r="M78" s="19" t="s">
        <v>231</v>
      </c>
      <c r="N78" s="19"/>
    </row>
    <row r="79" customFormat="false" ht="23.85" hidden="false" customHeight="false" outlineLevel="0" collapsed="false">
      <c r="A79" s="19" t="s">
        <v>241</v>
      </c>
      <c r="B79" s="19" t="s">
        <v>229</v>
      </c>
      <c r="C79" s="24" t="s">
        <v>38</v>
      </c>
      <c r="D79" s="19" t="n">
        <v>60</v>
      </c>
      <c r="E79" s="19" t="n">
        <v>60</v>
      </c>
      <c r="F79" s="19" t="n">
        <v>20</v>
      </c>
      <c r="G79" s="19" t="n">
        <v>55</v>
      </c>
      <c r="H79" s="19" t="n">
        <v>45</v>
      </c>
      <c r="I79" s="19" t="str">
        <f aca="false">IF(C79="POTENTIAL - HIGH","EASY ADD - EXISTING SUPPLIER",IF(C79="POTENTIAL - MEDIUM","POSSIBLE ADD",IF(C79="POTENTIAL - LOW","STRETCH ADD",IF(AND(E79&gt;=80,F79&lt;=15),"LEAD - FEW COMPETITORS SELL IT",IF(AND(F79&gt;=50,G79&gt;=70),"CONVENIENCE SELLER - AVAILABILITY IS THE PITCH",IF(F79&gt;=50,"PRICE COMPETITION","CORE RANGE"))))))</f>
        <v>CORE RANGE</v>
      </c>
      <c r="J79" s="22" t="n">
        <f aca="false">IF(LEFT(C79,9)="POTENTIAL","",ROUND(E79*(100-F79)/100,0)+ROW()/10000)</f>
        <v>48.0079</v>
      </c>
      <c r="K79" s="22" t="str">
        <f aca="false">IF(LEFT(C79,9)&lt;&gt;"POTENTIAL","",ROUND(IF(C79="POTENTIAL - HIGH",50,IF(C79="POTENTIAL - MEDIUM",30,15))+0.3*E79+0.2*(100-F79),0))</f>
        <v/>
      </c>
      <c r="L79" s="19" t="s">
        <v>230</v>
      </c>
      <c r="M79" s="19" t="s">
        <v>231</v>
      </c>
      <c r="N79" s="19"/>
    </row>
    <row r="80" customFormat="false" ht="23.85" hidden="false" customHeight="false" outlineLevel="0" collapsed="false">
      <c r="A80" s="19" t="s">
        <v>242</v>
      </c>
      <c r="B80" s="19" t="s">
        <v>229</v>
      </c>
      <c r="C80" s="24" t="s">
        <v>38</v>
      </c>
      <c r="D80" s="19" t="n">
        <v>60</v>
      </c>
      <c r="E80" s="19" t="n">
        <v>60</v>
      </c>
      <c r="F80" s="19" t="n">
        <v>10</v>
      </c>
      <c r="G80" s="19" t="n">
        <v>55</v>
      </c>
      <c r="H80" s="19" t="n">
        <v>45</v>
      </c>
      <c r="I80" s="19" t="str">
        <f aca="false">IF(C80="POTENTIAL - HIGH","EASY ADD - EXISTING SUPPLIER",IF(C80="POTENTIAL - MEDIUM","POSSIBLE ADD",IF(C80="POTENTIAL - LOW","STRETCH ADD",IF(AND(E80&gt;=80,F80&lt;=15),"LEAD - FEW COMPETITORS SELL IT",IF(AND(F80&gt;=50,G80&gt;=70),"CONVENIENCE SELLER - AVAILABILITY IS THE PITCH",IF(F80&gt;=50,"PRICE COMPETITION","CORE RANGE"))))))</f>
        <v>CORE RANGE</v>
      </c>
      <c r="J80" s="22" t="n">
        <f aca="false">IF(LEFT(C80,9)="POTENTIAL","",ROUND(E80*(100-F80)/100,0)+ROW()/10000)</f>
        <v>54.008</v>
      </c>
      <c r="K80" s="22" t="str">
        <f aca="false">IF(LEFT(C80,9)&lt;&gt;"POTENTIAL","",ROUND(IF(C80="POTENTIAL - HIGH",50,IF(C80="POTENTIAL - MEDIUM",30,15))+0.3*E80+0.2*(100-F80),0))</f>
        <v/>
      </c>
      <c r="L80" s="19" t="s">
        <v>230</v>
      </c>
      <c r="M80" s="19" t="s">
        <v>231</v>
      </c>
      <c r="N80" s="19"/>
    </row>
    <row r="81" customFormat="false" ht="23.85" hidden="false" customHeight="false" outlineLevel="0" collapsed="false">
      <c r="A81" s="19" t="s">
        <v>243</v>
      </c>
      <c r="B81" s="19" t="s">
        <v>229</v>
      </c>
      <c r="C81" s="24" t="s">
        <v>38</v>
      </c>
      <c r="D81" s="19" t="n">
        <v>60</v>
      </c>
      <c r="E81" s="19" t="n">
        <v>60</v>
      </c>
      <c r="F81" s="19" t="n">
        <v>0</v>
      </c>
      <c r="G81" s="19" t="n">
        <v>55</v>
      </c>
      <c r="H81" s="19" t="n">
        <v>80</v>
      </c>
      <c r="I81" s="19" t="str">
        <f aca="false">IF(C81="POTENTIAL - HIGH","EASY ADD - EXISTING SUPPLIER",IF(C81="POTENTIAL - MEDIUM","POSSIBLE ADD",IF(C81="POTENTIAL - LOW","STRETCH ADD",IF(AND(E81&gt;=80,F81&lt;=15),"LEAD - FEW COMPETITORS SELL IT",IF(AND(F81&gt;=50,G81&gt;=70),"CONVENIENCE SELLER - AVAILABILITY IS THE PITCH",IF(F81&gt;=50,"PRICE COMPETITION","CORE RANGE"))))))</f>
        <v>CORE RANGE</v>
      </c>
      <c r="J81" s="22" t="n">
        <f aca="false">IF(LEFT(C81,9)="POTENTIAL","",ROUND(E81*(100-F81)/100,0)+ROW()/10000)</f>
        <v>60.0081</v>
      </c>
      <c r="K81" s="22" t="str">
        <f aca="false">IF(LEFT(C81,9)&lt;&gt;"POTENTIAL","",ROUND(IF(C81="POTENTIAL - HIGH",50,IF(C81="POTENTIAL - MEDIUM",30,15))+0.3*E81+0.2*(100-F81),0))</f>
        <v/>
      </c>
      <c r="L81" s="19" t="s">
        <v>230</v>
      </c>
      <c r="M81" s="19" t="s">
        <v>231</v>
      </c>
      <c r="N81" s="19"/>
    </row>
    <row r="82" customFormat="false" ht="23.85" hidden="false" customHeight="false" outlineLevel="0" collapsed="false">
      <c r="A82" s="19" t="s">
        <v>244</v>
      </c>
      <c r="B82" s="19" t="s">
        <v>229</v>
      </c>
      <c r="C82" s="24" t="s">
        <v>38</v>
      </c>
      <c r="D82" s="19" t="n">
        <v>80</v>
      </c>
      <c r="E82" s="19" t="n">
        <v>80</v>
      </c>
      <c r="F82" s="19" t="n">
        <v>70</v>
      </c>
      <c r="G82" s="19" t="n">
        <v>55</v>
      </c>
      <c r="H82" s="19" t="n">
        <v>45</v>
      </c>
      <c r="I82" s="19" t="str">
        <f aca="false">IF(C82="POTENTIAL - HIGH","EASY ADD - EXISTING SUPPLIER",IF(C82="POTENTIAL - MEDIUM","POSSIBLE ADD",IF(C82="POTENTIAL - LOW","STRETCH ADD",IF(AND(E82&gt;=80,F82&lt;=15),"LEAD - FEW COMPETITORS SELL IT",IF(AND(F82&gt;=50,G82&gt;=70),"CONVENIENCE SELLER - AVAILABILITY IS THE PITCH",IF(F82&gt;=50,"PRICE COMPETITION","CORE RANGE"))))))</f>
        <v>PRICE COMPETITION</v>
      </c>
      <c r="J82" s="22" t="n">
        <f aca="false">IF(LEFT(C82,9)="POTENTIAL","",ROUND(E82*(100-F82)/100,0)+ROW()/10000)</f>
        <v>24.0082</v>
      </c>
      <c r="K82" s="22" t="str">
        <f aca="false">IF(LEFT(C82,9)&lt;&gt;"POTENTIAL","",ROUND(IF(C82="POTENTIAL - HIGH",50,IF(C82="POTENTIAL - MEDIUM",30,15))+0.3*E82+0.2*(100-F82),0))</f>
        <v/>
      </c>
      <c r="L82" s="19" t="s">
        <v>230</v>
      </c>
      <c r="M82" s="19" t="s">
        <v>231</v>
      </c>
      <c r="N82" s="19"/>
    </row>
    <row r="83" customFormat="false" ht="23.85" hidden="false" customHeight="false" outlineLevel="0" collapsed="false">
      <c r="A83" s="19" t="s">
        <v>245</v>
      </c>
      <c r="B83" s="19" t="s">
        <v>229</v>
      </c>
      <c r="C83" s="24" t="s">
        <v>38</v>
      </c>
      <c r="D83" s="19" t="n">
        <v>80</v>
      </c>
      <c r="E83" s="19" t="n">
        <v>80</v>
      </c>
      <c r="F83" s="19" t="n">
        <v>70</v>
      </c>
      <c r="G83" s="19" t="n">
        <v>70</v>
      </c>
      <c r="H83" s="19" t="n">
        <v>45</v>
      </c>
      <c r="I83" s="19" t="str">
        <f aca="false">IF(C83="POTENTIAL - HIGH","EASY ADD - EXISTING SUPPLIER",IF(C83="POTENTIAL - MEDIUM","POSSIBLE ADD",IF(C83="POTENTIAL - LOW","STRETCH ADD",IF(AND(E83&gt;=80,F83&lt;=15),"LEAD - FEW COMPETITORS SELL IT",IF(AND(F83&gt;=50,G83&gt;=70),"CONVENIENCE SELLER - AVAILABILITY IS THE PITCH",IF(F83&gt;=50,"PRICE COMPETITION","CORE RANGE"))))))</f>
        <v>CONVENIENCE SELLER - AVAILABILITY IS THE PITCH</v>
      </c>
      <c r="J83" s="22" t="n">
        <f aca="false">IF(LEFT(C83,9)="POTENTIAL","",ROUND(E83*(100-F83)/100,0)+ROW()/10000)</f>
        <v>24.0083</v>
      </c>
      <c r="K83" s="22" t="str">
        <f aca="false">IF(LEFT(C83,9)&lt;&gt;"POTENTIAL","",ROUND(IF(C83="POTENTIAL - HIGH",50,IF(C83="POTENTIAL - MEDIUM",30,15))+0.3*E83+0.2*(100-F83),0))</f>
        <v/>
      </c>
      <c r="L83" s="19" t="s">
        <v>230</v>
      </c>
      <c r="M83" s="19" t="s">
        <v>231</v>
      </c>
      <c r="N83" s="19"/>
    </row>
    <row r="84" customFormat="false" ht="23.85" hidden="false" customHeight="false" outlineLevel="0" collapsed="false">
      <c r="A84" s="19" t="s">
        <v>246</v>
      </c>
      <c r="B84" s="19" t="s">
        <v>229</v>
      </c>
      <c r="C84" s="24" t="s">
        <v>38</v>
      </c>
      <c r="D84" s="19" t="n">
        <v>100</v>
      </c>
      <c r="E84" s="19" t="n">
        <v>100</v>
      </c>
      <c r="F84" s="19" t="n">
        <v>70</v>
      </c>
      <c r="G84" s="19" t="n">
        <v>75</v>
      </c>
      <c r="H84" s="19" t="n">
        <v>45</v>
      </c>
      <c r="I84" s="19" t="str">
        <f aca="false">IF(C84="POTENTIAL - HIGH","EASY ADD - EXISTING SUPPLIER",IF(C84="POTENTIAL - MEDIUM","POSSIBLE ADD",IF(C84="POTENTIAL - LOW","STRETCH ADD",IF(AND(E84&gt;=80,F84&lt;=15),"LEAD - FEW COMPETITORS SELL IT",IF(AND(F84&gt;=50,G84&gt;=70),"CONVENIENCE SELLER - AVAILABILITY IS THE PITCH",IF(F84&gt;=50,"PRICE COMPETITION","CORE RANGE"))))))</f>
        <v>CONVENIENCE SELLER - AVAILABILITY IS THE PITCH</v>
      </c>
      <c r="J84" s="22" t="n">
        <f aca="false">IF(LEFT(C84,9)="POTENTIAL","",ROUND(E84*(100-F84)/100,0)+ROW()/10000)</f>
        <v>30.0084</v>
      </c>
      <c r="K84" s="22" t="str">
        <f aca="false">IF(LEFT(C84,9)&lt;&gt;"POTENTIAL","",ROUND(IF(C84="POTENTIAL - HIGH",50,IF(C84="POTENTIAL - MEDIUM",30,15))+0.3*E84+0.2*(100-F84),0))</f>
        <v/>
      </c>
      <c r="L84" s="19" t="s">
        <v>230</v>
      </c>
      <c r="M84" s="19" t="s">
        <v>231</v>
      </c>
      <c r="N84" s="19"/>
    </row>
    <row r="85" customFormat="false" ht="23.85" hidden="false" customHeight="false" outlineLevel="0" collapsed="false">
      <c r="A85" s="19" t="s">
        <v>247</v>
      </c>
      <c r="B85" s="19" t="s">
        <v>229</v>
      </c>
      <c r="C85" s="24" t="s">
        <v>38</v>
      </c>
      <c r="D85" s="19" t="n">
        <v>80</v>
      </c>
      <c r="E85" s="19" t="n">
        <v>80</v>
      </c>
      <c r="F85" s="19" t="n">
        <v>20</v>
      </c>
      <c r="G85" s="19" t="n">
        <v>55</v>
      </c>
      <c r="H85" s="19" t="n">
        <v>45</v>
      </c>
      <c r="I85" s="19" t="str">
        <f aca="false">IF(C85="POTENTIAL - HIGH","EASY ADD - EXISTING SUPPLIER",IF(C85="POTENTIAL - MEDIUM","POSSIBLE ADD",IF(C85="POTENTIAL - LOW","STRETCH ADD",IF(AND(E85&gt;=80,F85&lt;=15),"LEAD - FEW COMPETITORS SELL IT",IF(AND(F85&gt;=50,G85&gt;=70),"CONVENIENCE SELLER - AVAILABILITY IS THE PITCH",IF(F85&gt;=50,"PRICE COMPETITION","CORE RANGE"))))))</f>
        <v>CORE RANGE</v>
      </c>
      <c r="J85" s="22" t="n">
        <f aca="false">IF(LEFT(C85,9)="POTENTIAL","",ROUND(E85*(100-F85)/100,0)+ROW()/10000)</f>
        <v>64.0085</v>
      </c>
      <c r="K85" s="22" t="str">
        <f aca="false">IF(LEFT(C85,9)&lt;&gt;"POTENTIAL","",ROUND(IF(C85="POTENTIAL - HIGH",50,IF(C85="POTENTIAL - MEDIUM",30,15))+0.3*E85+0.2*(100-F85),0))</f>
        <v/>
      </c>
      <c r="L85" s="19" t="s">
        <v>230</v>
      </c>
      <c r="M85" s="19" t="s">
        <v>231</v>
      </c>
      <c r="N85" s="19"/>
    </row>
    <row r="86" customFormat="false" ht="23.85" hidden="false" customHeight="false" outlineLevel="0" collapsed="false">
      <c r="A86" s="19" t="s">
        <v>248</v>
      </c>
      <c r="B86" s="19" t="s">
        <v>229</v>
      </c>
      <c r="C86" s="24" t="s">
        <v>38</v>
      </c>
      <c r="D86" s="19" t="n">
        <v>40</v>
      </c>
      <c r="E86" s="19" t="n">
        <v>40</v>
      </c>
      <c r="F86" s="19" t="n">
        <v>30</v>
      </c>
      <c r="G86" s="19" t="n">
        <v>55</v>
      </c>
      <c r="H86" s="19" t="n">
        <v>45</v>
      </c>
      <c r="I86" s="19" t="str">
        <f aca="false">IF(C86="POTENTIAL - HIGH","EASY ADD - EXISTING SUPPLIER",IF(C86="POTENTIAL - MEDIUM","POSSIBLE ADD",IF(C86="POTENTIAL - LOW","STRETCH ADD",IF(AND(E86&gt;=80,F86&lt;=15),"LEAD - FEW COMPETITORS SELL IT",IF(AND(F86&gt;=50,G86&gt;=70),"CONVENIENCE SELLER - AVAILABILITY IS THE PITCH",IF(F86&gt;=50,"PRICE COMPETITION","CORE RANGE"))))))</f>
        <v>CORE RANGE</v>
      </c>
      <c r="J86" s="22" t="n">
        <f aca="false">IF(LEFT(C86,9)="POTENTIAL","",ROUND(E86*(100-F86)/100,0)+ROW()/10000)</f>
        <v>28.0086</v>
      </c>
      <c r="K86" s="22" t="str">
        <f aca="false">IF(LEFT(C86,9)&lt;&gt;"POTENTIAL","",ROUND(IF(C86="POTENTIAL - HIGH",50,IF(C86="POTENTIAL - MEDIUM",30,15))+0.3*E86+0.2*(100-F86),0))</f>
        <v/>
      </c>
      <c r="L86" s="19" t="s">
        <v>230</v>
      </c>
      <c r="M86" s="19" t="s">
        <v>231</v>
      </c>
      <c r="N86" s="19"/>
    </row>
    <row r="87" customFormat="false" ht="23.85" hidden="false" customHeight="false" outlineLevel="0" collapsed="false">
      <c r="A87" s="19" t="s">
        <v>249</v>
      </c>
      <c r="B87" s="19" t="s">
        <v>229</v>
      </c>
      <c r="C87" s="24" t="s">
        <v>38</v>
      </c>
      <c r="D87" s="19" t="n">
        <v>60</v>
      </c>
      <c r="E87" s="19" t="n">
        <v>60</v>
      </c>
      <c r="F87" s="19" t="n">
        <v>20</v>
      </c>
      <c r="G87" s="19" t="n">
        <v>55</v>
      </c>
      <c r="H87" s="19" t="n">
        <v>45</v>
      </c>
      <c r="I87" s="19" t="str">
        <f aca="false">IF(C87="POTENTIAL - HIGH","EASY ADD - EXISTING SUPPLIER",IF(C87="POTENTIAL - MEDIUM","POSSIBLE ADD",IF(C87="POTENTIAL - LOW","STRETCH ADD",IF(AND(E87&gt;=80,F87&lt;=15),"LEAD - FEW COMPETITORS SELL IT",IF(AND(F87&gt;=50,G87&gt;=70),"CONVENIENCE SELLER - AVAILABILITY IS THE PITCH",IF(F87&gt;=50,"PRICE COMPETITION","CORE RANGE"))))))</f>
        <v>CORE RANGE</v>
      </c>
      <c r="J87" s="22" t="n">
        <f aca="false">IF(LEFT(C87,9)="POTENTIAL","",ROUND(E87*(100-F87)/100,0)+ROW()/10000)</f>
        <v>48.0087</v>
      </c>
      <c r="K87" s="22" t="str">
        <f aca="false">IF(LEFT(C87,9)&lt;&gt;"POTENTIAL","",ROUND(IF(C87="POTENTIAL - HIGH",50,IF(C87="POTENTIAL - MEDIUM",30,15))+0.3*E87+0.2*(100-F87),0))</f>
        <v/>
      </c>
      <c r="L87" s="19" t="s">
        <v>230</v>
      </c>
      <c r="M87" s="19" t="s">
        <v>231</v>
      </c>
      <c r="N87" s="19"/>
    </row>
    <row r="88" customFormat="false" ht="23.85" hidden="false" customHeight="false" outlineLevel="0" collapsed="false">
      <c r="A88" s="19" t="s">
        <v>250</v>
      </c>
      <c r="B88" s="19" t="s">
        <v>229</v>
      </c>
      <c r="C88" s="24" t="s">
        <v>38</v>
      </c>
      <c r="D88" s="19" t="n">
        <v>60</v>
      </c>
      <c r="E88" s="19" t="n">
        <v>40</v>
      </c>
      <c r="F88" s="19" t="n">
        <v>67</v>
      </c>
      <c r="G88" s="19" t="n">
        <v>55</v>
      </c>
      <c r="H88" s="19" t="n">
        <v>45</v>
      </c>
      <c r="I88" s="19" t="str">
        <f aca="false">IF(C88="POTENTIAL - HIGH","EASY ADD - EXISTING SUPPLIER",IF(C88="POTENTIAL - MEDIUM","POSSIBLE ADD",IF(C88="POTENTIAL - LOW","STRETCH ADD",IF(AND(E88&gt;=80,F88&lt;=15),"LEAD - FEW COMPETITORS SELL IT",IF(AND(F88&gt;=50,G88&gt;=70),"CONVENIENCE SELLER - AVAILABILITY IS THE PITCH",IF(F88&gt;=50,"PRICE COMPETITION","CORE RANGE"))))))</f>
        <v>PRICE COMPETITION</v>
      </c>
      <c r="J88" s="22" t="n">
        <f aca="false">IF(LEFT(C88,9)="POTENTIAL","",ROUND(E88*(100-F88)/100,0)+ROW()/10000)</f>
        <v>13.0088</v>
      </c>
      <c r="K88" s="22" t="str">
        <f aca="false">IF(LEFT(C88,9)&lt;&gt;"POTENTIAL","",ROUND(IF(C88="POTENTIAL - HIGH",50,IF(C88="POTENTIAL - MEDIUM",30,15))+0.3*E88+0.2*(100-F88),0))</f>
        <v/>
      </c>
      <c r="L88" s="19" t="s">
        <v>230</v>
      </c>
      <c r="M88" s="19" t="s">
        <v>231</v>
      </c>
      <c r="N88" s="19"/>
    </row>
    <row r="89" customFormat="false" ht="23.85" hidden="false" customHeight="false" outlineLevel="0" collapsed="false">
      <c r="A89" s="19" t="s">
        <v>251</v>
      </c>
      <c r="B89" s="19" t="s">
        <v>229</v>
      </c>
      <c r="C89" s="24" t="s">
        <v>38</v>
      </c>
      <c r="D89" s="19" t="n">
        <v>60</v>
      </c>
      <c r="E89" s="19" t="n">
        <v>40</v>
      </c>
      <c r="F89" s="19" t="n">
        <v>60</v>
      </c>
      <c r="G89" s="19" t="n">
        <v>55</v>
      </c>
      <c r="H89" s="19" t="n">
        <v>45</v>
      </c>
      <c r="I89" s="19" t="str">
        <f aca="false">IF(C89="POTENTIAL - HIGH","EASY ADD - EXISTING SUPPLIER",IF(C89="POTENTIAL - MEDIUM","POSSIBLE ADD",IF(C89="POTENTIAL - LOW","STRETCH ADD",IF(AND(E89&gt;=80,F89&lt;=15),"LEAD - FEW COMPETITORS SELL IT",IF(AND(F89&gt;=50,G89&gt;=70),"CONVENIENCE SELLER - AVAILABILITY IS THE PITCH",IF(F89&gt;=50,"PRICE COMPETITION","CORE RANGE"))))))</f>
        <v>PRICE COMPETITION</v>
      </c>
      <c r="J89" s="22" t="n">
        <f aca="false">IF(LEFT(C89,9)="POTENTIAL","",ROUND(E89*(100-F89)/100,0)+ROW()/10000)</f>
        <v>16.0089</v>
      </c>
      <c r="K89" s="22" t="str">
        <f aca="false">IF(LEFT(C89,9)&lt;&gt;"POTENTIAL","",ROUND(IF(C89="POTENTIAL - HIGH",50,IF(C89="POTENTIAL - MEDIUM",30,15))+0.3*E89+0.2*(100-F89),0))</f>
        <v/>
      </c>
      <c r="L89" s="19" t="s">
        <v>230</v>
      </c>
      <c r="M89" s="19" t="s">
        <v>231</v>
      </c>
      <c r="N89" s="19"/>
    </row>
    <row r="90" customFormat="false" ht="23.85" hidden="false" customHeight="false" outlineLevel="0" collapsed="false">
      <c r="A90" s="19" t="s">
        <v>252</v>
      </c>
      <c r="B90" s="19" t="s">
        <v>229</v>
      </c>
      <c r="C90" s="24" t="s">
        <v>38</v>
      </c>
      <c r="D90" s="19" t="n">
        <v>60</v>
      </c>
      <c r="E90" s="19" t="n">
        <v>60</v>
      </c>
      <c r="F90" s="19" t="n">
        <v>0</v>
      </c>
      <c r="G90" s="19" t="n">
        <v>25</v>
      </c>
      <c r="H90" s="19" t="n">
        <v>85</v>
      </c>
      <c r="I90" s="19" t="str">
        <f aca="false">IF(C90="POTENTIAL - HIGH","EASY ADD - EXISTING SUPPLIER",IF(C90="POTENTIAL - MEDIUM","POSSIBLE ADD",IF(C90="POTENTIAL - LOW","STRETCH ADD",IF(AND(E90&gt;=80,F90&lt;=15),"LEAD - FEW COMPETITORS SELL IT",IF(AND(F90&gt;=50,G90&gt;=70),"CONVENIENCE SELLER - AVAILABILITY IS THE PITCH",IF(F90&gt;=50,"PRICE COMPETITION","CORE RANGE"))))))</f>
        <v>CORE RANGE</v>
      </c>
      <c r="J90" s="22" t="n">
        <f aca="false">IF(LEFT(C90,9)="POTENTIAL","",ROUND(E90*(100-F90)/100,0)+ROW()/10000)</f>
        <v>60.009</v>
      </c>
      <c r="K90" s="22" t="str">
        <f aca="false">IF(LEFT(C90,9)&lt;&gt;"POTENTIAL","",ROUND(IF(C90="POTENTIAL - HIGH",50,IF(C90="POTENTIAL - MEDIUM",30,15))+0.3*E90+0.2*(100-F90),0))</f>
        <v/>
      </c>
      <c r="L90" s="19" t="s">
        <v>230</v>
      </c>
      <c r="M90" s="19" t="s">
        <v>231</v>
      </c>
      <c r="N90" s="19"/>
    </row>
    <row r="91" customFormat="false" ht="23.85" hidden="false" customHeight="false" outlineLevel="0" collapsed="false">
      <c r="A91" s="19" t="s">
        <v>253</v>
      </c>
      <c r="B91" s="19" t="s">
        <v>229</v>
      </c>
      <c r="C91" s="24" t="s">
        <v>38</v>
      </c>
      <c r="D91" s="19" t="n">
        <v>60</v>
      </c>
      <c r="E91" s="19" t="n">
        <v>60</v>
      </c>
      <c r="F91" s="19" t="n">
        <v>0</v>
      </c>
      <c r="G91" s="19" t="n">
        <v>55</v>
      </c>
      <c r="H91" s="19" t="n">
        <v>75</v>
      </c>
      <c r="I91" s="19" t="str">
        <f aca="false">IF(C91="POTENTIAL - HIGH","EASY ADD - EXISTING SUPPLIER",IF(C91="POTENTIAL - MEDIUM","POSSIBLE ADD",IF(C91="POTENTIAL - LOW","STRETCH ADD",IF(AND(E91&gt;=80,F91&lt;=15),"LEAD - FEW COMPETITORS SELL IT",IF(AND(F91&gt;=50,G91&gt;=70),"CONVENIENCE SELLER - AVAILABILITY IS THE PITCH",IF(F91&gt;=50,"PRICE COMPETITION","CORE RANGE"))))))</f>
        <v>CORE RANGE</v>
      </c>
      <c r="J91" s="22" t="n">
        <f aca="false">IF(LEFT(C91,9)="POTENTIAL","",ROUND(E91*(100-F91)/100,0)+ROW()/10000)</f>
        <v>60.0091</v>
      </c>
      <c r="K91" s="22" t="str">
        <f aca="false">IF(LEFT(C91,9)&lt;&gt;"POTENTIAL","",ROUND(IF(C91="POTENTIAL - HIGH",50,IF(C91="POTENTIAL - MEDIUM",30,15))+0.3*E91+0.2*(100-F91),0))</f>
        <v/>
      </c>
      <c r="L91" s="19" t="s">
        <v>230</v>
      </c>
      <c r="M91" s="19" t="s">
        <v>231</v>
      </c>
      <c r="N91" s="19"/>
    </row>
    <row r="92" customFormat="false" ht="23.85" hidden="false" customHeight="false" outlineLevel="0" collapsed="false">
      <c r="A92" s="19" t="s">
        <v>254</v>
      </c>
      <c r="B92" s="19" t="s">
        <v>229</v>
      </c>
      <c r="C92" s="24" t="s">
        <v>38</v>
      </c>
      <c r="D92" s="19" t="n">
        <v>100</v>
      </c>
      <c r="E92" s="19" t="n">
        <v>100</v>
      </c>
      <c r="F92" s="19" t="n">
        <v>63</v>
      </c>
      <c r="G92" s="19" t="n">
        <v>55</v>
      </c>
      <c r="H92" s="19" t="n">
        <v>45</v>
      </c>
      <c r="I92" s="19" t="str">
        <f aca="false">IF(C92="POTENTIAL - HIGH","EASY ADD - EXISTING SUPPLIER",IF(C92="POTENTIAL - MEDIUM","POSSIBLE ADD",IF(C92="POTENTIAL - LOW","STRETCH ADD",IF(AND(E92&gt;=80,F92&lt;=15),"LEAD - FEW COMPETITORS SELL IT",IF(AND(F92&gt;=50,G92&gt;=70),"CONVENIENCE SELLER - AVAILABILITY IS THE PITCH",IF(F92&gt;=50,"PRICE COMPETITION","CORE RANGE"))))))</f>
        <v>PRICE COMPETITION</v>
      </c>
      <c r="J92" s="22" t="n">
        <f aca="false">IF(LEFT(C92,9)="POTENTIAL","",ROUND(E92*(100-F92)/100,0)+ROW()/10000)</f>
        <v>37.0092</v>
      </c>
      <c r="K92" s="22" t="str">
        <f aca="false">IF(LEFT(C92,9)&lt;&gt;"POTENTIAL","",ROUND(IF(C92="POTENTIAL - HIGH",50,IF(C92="POTENTIAL - MEDIUM",30,15))+0.3*E92+0.2*(100-F92),0))</f>
        <v/>
      </c>
      <c r="L92" s="19" t="s">
        <v>230</v>
      </c>
      <c r="M92" s="19" t="s">
        <v>231</v>
      </c>
      <c r="N92" s="19"/>
    </row>
    <row r="93" customFormat="false" ht="23.85" hidden="false" customHeight="false" outlineLevel="0" collapsed="false">
      <c r="A93" s="19" t="s">
        <v>255</v>
      </c>
      <c r="B93" s="19" t="s">
        <v>229</v>
      </c>
      <c r="C93" s="24" t="s">
        <v>38</v>
      </c>
      <c r="D93" s="19" t="n">
        <v>60</v>
      </c>
      <c r="E93" s="19" t="n">
        <v>60</v>
      </c>
      <c r="F93" s="19" t="n">
        <v>20</v>
      </c>
      <c r="G93" s="19" t="n">
        <v>55</v>
      </c>
      <c r="H93" s="19" t="n">
        <v>45</v>
      </c>
      <c r="I93" s="19" t="str">
        <f aca="false">IF(C93="POTENTIAL - HIGH","EASY ADD - EXISTING SUPPLIER",IF(C93="POTENTIAL - MEDIUM","POSSIBLE ADD",IF(C93="POTENTIAL - LOW","STRETCH ADD",IF(AND(E93&gt;=80,F93&lt;=15),"LEAD - FEW COMPETITORS SELL IT",IF(AND(F93&gt;=50,G93&gt;=70),"CONVENIENCE SELLER - AVAILABILITY IS THE PITCH",IF(F93&gt;=50,"PRICE COMPETITION","CORE RANGE"))))))</f>
        <v>CORE RANGE</v>
      </c>
      <c r="J93" s="22" t="n">
        <f aca="false">IF(LEFT(C93,9)="POTENTIAL","",ROUND(E93*(100-F93)/100,0)+ROW()/10000)</f>
        <v>48.0093</v>
      </c>
      <c r="K93" s="22" t="str">
        <f aca="false">IF(LEFT(C93,9)&lt;&gt;"POTENTIAL","",ROUND(IF(C93="POTENTIAL - HIGH",50,IF(C93="POTENTIAL - MEDIUM",30,15))+0.3*E93+0.2*(100-F93),0))</f>
        <v/>
      </c>
      <c r="L93" s="19" t="s">
        <v>230</v>
      </c>
      <c r="M93" s="19" t="s">
        <v>231</v>
      </c>
      <c r="N93" s="19"/>
    </row>
    <row r="94" customFormat="false" ht="23.85" hidden="false" customHeight="false" outlineLevel="0" collapsed="false">
      <c r="A94" s="19" t="s">
        <v>256</v>
      </c>
      <c r="B94" s="19" t="s">
        <v>229</v>
      </c>
      <c r="C94" s="24" t="s">
        <v>38</v>
      </c>
      <c r="D94" s="19" t="n">
        <v>60</v>
      </c>
      <c r="E94" s="19" t="n">
        <v>60</v>
      </c>
      <c r="F94" s="19" t="n">
        <v>30</v>
      </c>
      <c r="G94" s="19" t="n">
        <v>55</v>
      </c>
      <c r="H94" s="19" t="n">
        <v>45</v>
      </c>
      <c r="I94" s="19" t="str">
        <f aca="false">IF(C94="POTENTIAL - HIGH","EASY ADD - EXISTING SUPPLIER",IF(C94="POTENTIAL - MEDIUM","POSSIBLE ADD",IF(C94="POTENTIAL - LOW","STRETCH ADD",IF(AND(E94&gt;=80,F94&lt;=15),"LEAD - FEW COMPETITORS SELL IT",IF(AND(F94&gt;=50,G94&gt;=70),"CONVENIENCE SELLER - AVAILABILITY IS THE PITCH",IF(F94&gt;=50,"PRICE COMPETITION","CORE RANGE"))))))</f>
        <v>CORE RANGE</v>
      </c>
      <c r="J94" s="22" t="n">
        <f aca="false">IF(LEFT(C94,9)="POTENTIAL","",ROUND(E94*(100-F94)/100,0)+ROW()/10000)</f>
        <v>42.0094</v>
      </c>
      <c r="K94" s="22" t="str">
        <f aca="false">IF(LEFT(C94,9)&lt;&gt;"POTENTIAL","",ROUND(IF(C94="POTENTIAL - HIGH",50,IF(C94="POTENTIAL - MEDIUM",30,15))+0.3*E94+0.2*(100-F94),0))</f>
        <v/>
      </c>
      <c r="L94" s="19" t="s">
        <v>230</v>
      </c>
      <c r="M94" s="19" t="s">
        <v>231</v>
      </c>
      <c r="N94" s="19"/>
    </row>
    <row r="95" customFormat="false" ht="23.85" hidden="false" customHeight="false" outlineLevel="0" collapsed="false">
      <c r="A95" s="19" t="s">
        <v>257</v>
      </c>
      <c r="B95" s="19" t="s">
        <v>229</v>
      </c>
      <c r="C95" s="24" t="s">
        <v>38</v>
      </c>
      <c r="D95" s="19" t="n">
        <v>60</v>
      </c>
      <c r="E95" s="19" t="n">
        <v>60</v>
      </c>
      <c r="F95" s="19" t="n">
        <v>70</v>
      </c>
      <c r="G95" s="19" t="n">
        <v>55</v>
      </c>
      <c r="H95" s="19" t="n">
        <v>45</v>
      </c>
      <c r="I95" s="19" t="str">
        <f aca="false">IF(C95="POTENTIAL - HIGH","EASY ADD - EXISTING SUPPLIER",IF(C95="POTENTIAL - MEDIUM","POSSIBLE ADD",IF(C95="POTENTIAL - LOW","STRETCH ADD",IF(AND(E95&gt;=80,F95&lt;=15),"LEAD - FEW COMPETITORS SELL IT",IF(AND(F95&gt;=50,G95&gt;=70),"CONVENIENCE SELLER - AVAILABILITY IS THE PITCH",IF(F95&gt;=50,"PRICE COMPETITION","CORE RANGE"))))))</f>
        <v>PRICE COMPETITION</v>
      </c>
      <c r="J95" s="22" t="n">
        <f aca="false">IF(LEFT(C95,9)="POTENTIAL","",ROUND(E95*(100-F95)/100,0)+ROW()/10000)</f>
        <v>18.0095</v>
      </c>
      <c r="K95" s="22" t="str">
        <f aca="false">IF(LEFT(C95,9)&lt;&gt;"POTENTIAL","",ROUND(IF(C95="POTENTIAL - HIGH",50,IF(C95="POTENTIAL - MEDIUM",30,15))+0.3*E95+0.2*(100-F95),0))</f>
        <v/>
      </c>
      <c r="L95" s="19" t="s">
        <v>230</v>
      </c>
      <c r="M95" s="19" t="s">
        <v>231</v>
      </c>
      <c r="N95" s="19"/>
    </row>
    <row r="96" customFormat="false" ht="23.85" hidden="false" customHeight="false" outlineLevel="0" collapsed="false">
      <c r="A96" s="19" t="s">
        <v>258</v>
      </c>
      <c r="B96" s="19" t="s">
        <v>229</v>
      </c>
      <c r="C96" s="24" t="s">
        <v>38</v>
      </c>
      <c r="D96" s="19" t="n">
        <v>60</v>
      </c>
      <c r="E96" s="19" t="n">
        <v>60</v>
      </c>
      <c r="F96" s="19" t="n">
        <v>17</v>
      </c>
      <c r="G96" s="19" t="n">
        <v>55</v>
      </c>
      <c r="H96" s="19" t="n">
        <v>65</v>
      </c>
      <c r="I96" s="19" t="str">
        <f aca="false">IF(C96="POTENTIAL - HIGH","EASY ADD - EXISTING SUPPLIER",IF(C96="POTENTIAL - MEDIUM","POSSIBLE ADD",IF(C96="POTENTIAL - LOW","STRETCH ADD",IF(AND(E96&gt;=80,F96&lt;=15),"LEAD - FEW COMPETITORS SELL IT",IF(AND(F96&gt;=50,G96&gt;=70),"CONVENIENCE SELLER - AVAILABILITY IS THE PITCH",IF(F96&gt;=50,"PRICE COMPETITION","CORE RANGE"))))))</f>
        <v>CORE RANGE</v>
      </c>
      <c r="J96" s="22" t="n">
        <f aca="false">IF(LEFT(C96,9)="POTENTIAL","",ROUND(E96*(100-F96)/100,0)+ROW()/10000)</f>
        <v>50.0096</v>
      </c>
      <c r="K96" s="22" t="str">
        <f aca="false">IF(LEFT(C96,9)&lt;&gt;"POTENTIAL","",ROUND(IF(C96="POTENTIAL - HIGH",50,IF(C96="POTENTIAL - MEDIUM",30,15))+0.3*E96+0.2*(100-F96),0))</f>
        <v/>
      </c>
      <c r="L96" s="19" t="s">
        <v>230</v>
      </c>
      <c r="M96" s="19" t="s">
        <v>231</v>
      </c>
      <c r="N96" s="19"/>
    </row>
    <row r="97" customFormat="false" ht="23.85" hidden="false" customHeight="false" outlineLevel="0" collapsed="false">
      <c r="A97" s="19" t="s">
        <v>259</v>
      </c>
      <c r="B97" s="19" t="s">
        <v>229</v>
      </c>
      <c r="C97" s="24" t="s">
        <v>38</v>
      </c>
      <c r="D97" s="19" t="n">
        <v>60</v>
      </c>
      <c r="E97" s="19" t="n">
        <v>60</v>
      </c>
      <c r="F97" s="19" t="n">
        <v>0</v>
      </c>
      <c r="G97" s="19" t="n">
        <v>55</v>
      </c>
      <c r="H97" s="19" t="n">
        <v>80</v>
      </c>
      <c r="I97" s="19" t="str">
        <f aca="false">IF(C97="POTENTIAL - HIGH","EASY ADD - EXISTING SUPPLIER",IF(C97="POTENTIAL - MEDIUM","POSSIBLE ADD",IF(C97="POTENTIAL - LOW","STRETCH ADD",IF(AND(E97&gt;=80,F97&lt;=15),"LEAD - FEW COMPETITORS SELL IT",IF(AND(F97&gt;=50,G97&gt;=70),"CONVENIENCE SELLER - AVAILABILITY IS THE PITCH",IF(F97&gt;=50,"PRICE COMPETITION","CORE RANGE"))))))</f>
        <v>CORE RANGE</v>
      </c>
      <c r="J97" s="22" t="n">
        <f aca="false">IF(LEFT(C97,9)="POTENTIAL","",ROUND(E97*(100-F97)/100,0)+ROW()/10000)</f>
        <v>60.0097</v>
      </c>
      <c r="K97" s="22" t="str">
        <f aca="false">IF(LEFT(C97,9)&lt;&gt;"POTENTIAL","",ROUND(IF(C97="POTENTIAL - HIGH",50,IF(C97="POTENTIAL - MEDIUM",30,15))+0.3*E97+0.2*(100-F97),0))</f>
        <v/>
      </c>
      <c r="L97" s="19" t="s">
        <v>230</v>
      </c>
      <c r="M97" s="19" t="s">
        <v>231</v>
      </c>
      <c r="N97" s="19"/>
    </row>
    <row r="98" customFormat="false" ht="23.85" hidden="false" customHeight="false" outlineLevel="0" collapsed="false">
      <c r="A98" s="19" t="s">
        <v>260</v>
      </c>
      <c r="B98" s="19" t="s">
        <v>229</v>
      </c>
      <c r="C98" s="24" t="s">
        <v>38</v>
      </c>
      <c r="D98" s="19" t="n">
        <v>60</v>
      </c>
      <c r="E98" s="19" t="n">
        <v>60</v>
      </c>
      <c r="F98" s="19" t="n">
        <v>10</v>
      </c>
      <c r="G98" s="19" t="n">
        <v>55</v>
      </c>
      <c r="H98" s="19" t="n">
        <v>70</v>
      </c>
      <c r="I98" s="19" t="str">
        <f aca="false">IF(C98="POTENTIAL - HIGH","EASY ADD - EXISTING SUPPLIER",IF(C98="POTENTIAL - MEDIUM","POSSIBLE ADD",IF(C98="POTENTIAL - LOW","STRETCH ADD",IF(AND(E98&gt;=80,F98&lt;=15),"LEAD - FEW COMPETITORS SELL IT",IF(AND(F98&gt;=50,G98&gt;=70),"CONVENIENCE SELLER - AVAILABILITY IS THE PITCH",IF(F98&gt;=50,"PRICE COMPETITION","CORE RANGE"))))))</f>
        <v>CORE RANGE</v>
      </c>
      <c r="J98" s="22" t="n">
        <f aca="false">IF(LEFT(C98,9)="POTENTIAL","",ROUND(E98*(100-F98)/100,0)+ROW()/10000)</f>
        <v>54.0098</v>
      </c>
      <c r="K98" s="22" t="str">
        <f aca="false">IF(LEFT(C98,9)&lt;&gt;"POTENTIAL","",ROUND(IF(C98="POTENTIAL - HIGH",50,IF(C98="POTENTIAL - MEDIUM",30,15))+0.3*E98+0.2*(100-F98),0))</f>
        <v/>
      </c>
      <c r="L98" s="19" t="s">
        <v>230</v>
      </c>
      <c r="M98" s="19" t="s">
        <v>231</v>
      </c>
      <c r="N98" s="19"/>
    </row>
    <row r="99" customFormat="false" ht="23.85" hidden="false" customHeight="false" outlineLevel="0" collapsed="false">
      <c r="A99" s="19" t="s">
        <v>261</v>
      </c>
      <c r="B99" s="19" t="s">
        <v>229</v>
      </c>
      <c r="C99" s="24" t="s">
        <v>38</v>
      </c>
      <c r="D99" s="19" t="n">
        <v>60</v>
      </c>
      <c r="E99" s="19" t="n">
        <v>60</v>
      </c>
      <c r="F99" s="19" t="n">
        <v>50</v>
      </c>
      <c r="G99" s="19" t="n">
        <v>55</v>
      </c>
      <c r="H99" s="19" t="n">
        <v>45</v>
      </c>
      <c r="I99" s="19" t="str">
        <f aca="false">IF(C99="POTENTIAL - HIGH","EASY ADD - EXISTING SUPPLIER",IF(C99="POTENTIAL - MEDIUM","POSSIBLE ADD",IF(C99="POTENTIAL - LOW","STRETCH ADD",IF(AND(E99&gt;=80,F99&lt;=15),"LEAD - FEW COMPETITORS SELL IT",IF(AND(F99&gt;=50,G99&gt;=70),"CONVENIENCE SELLER - AVAILABILITY IS THE PITCH",IF(F99&gt;=50,"PRICE COMPETITION","CORE RANGE"))))))</f>
        <v>PRICE COMPETITION</v>
      </c>
      <c r="J99" s="22" t="n">
        <f aca="false">IF(LEFT(C99,9)="POTENTIAL","",ROUND(E99*(100-F99)/100,0)+ROW()/10000)</f>
        <v>30.0099</v>
      </c>
      <c r="K99" s="22" t="str">
        <f aca="false">IF(LEFT(C99,9)&lt;&gt;"POTENTIAL","",ROUND(IF(C99="POTENTIAL - HIGH",50,IF(C99="POTENTIAL - MEDIUM",30,15))+0.3*E99+0.2*(100-F99),0))</f>
        <v/>
      </c>
      <c r="L99" s="19" t="s">
        <v>230</v>
      </c>
      <c r="M99" s="19" t="s">
        <v>231</v>
      </c>
      <c r="N99" s="19"/>
    </row>
    <row r="100" customFormat="false" ht="23.85" hidden="false" customHeight="false" outlineLevel="0" collapsed="false">
      <c r="A100" s="19" t="s">
        <v>262</v>
      </c>
      <c r="B100" s="19" t="s">
        <v>229</v>
      </c>
      <c r="C100" s="24" t="s">
        <v>38</v>
      </c>
      <c r="D100" s="19" t="n">
        <v>60</v>
      </c>
      <c r="E100" s="19" t="n">
        <v>60</v>
      </c>
      <c r="F100" s="19" t="n">
        <v>0</v>
      </c>
      <c r="G100" s="19" t="n">
        <v>55</v>
      </c>
      <c r="H100" s="19" t="n">
        <v>45</v>
      </c>
      <c r="I100" s="19" t="str">
        <f aca="false">IF(C100="POTENTIAL - HIGH","EASY ADD - EXISTING SUPPLIER",IF(C100="POTENTIAL - MEDIUM","POSSIBLE ADD",IF(C100="POTENTIAL - LOW","STRETCH ADD",IF(AND(E100&gt;=80,F100&lt;=15),"LEAD - FEW COMPETITORS SELL IT",IF(AND(F100&gt;=50,G100&gt;=70),"CONVENIENCE SELLER - AVAILABILITY IS THE PITCH",IF(F100&gt;=50,"PRICE COMPETITION","CORE RANGE"))))))</f>
        <v>CORE RANGE</v>
      </c>
      <c r="J100" s="22" t="n">
        <f aca="false">IF(LEFT(C100,9)="POTENTIAL","",ROUND(E100*(100-F100)/100,0)+ROW()/10000)</f>
        <v>60.01</v>
      </c>
      <c r="K100" s="22" t="str">
        <f aca="false">IF(LEFT(C100,9)&lt;&gt;"POTENTIAL","",ROUND(IF(C100="POTENTIAL - HIGH",50,IF(C100="POTENTIAL - MEDIUM",30,15))+0.3*E100+0.2*(100-F100),0))</f>
        <v/>
      </c>
      <c r="L100" s="19" t="s">
        <v>230</v>
      </c>
      <c r="M100" s="19" t="s">
        <v>231</v>
      </c>
      <c r="N100" s="19"/>
    </row>
    <row r="101" customFormat="false" ht="23.85" hidden="false" customHeight="false" outlineLevel="0" collapsed="false">
      <c r="A101" s="19" t="s">
        <v>263</v>
      </c>
      <c r="B101" s="19" t="s">
        <v>229</v>
      </c>
      <c r="C101" s="24" t="s">
        <v>38</v>
      </c>
      <c r="D101" s="19" t="n">
        <v>80</v>
      </c>
      <c r="E101" s="19" t="n">
        <v>80</v>
      </c>
      <c r="F101" s="19" t="n">
        <v>30</v>
      </c>
      <c r="G101" s="19" t="n">
        <v>55</v>
      </c>
      <c r="H101" s="19" t="n">
        <v>45</v>
      </c>
      <c r="I101" s="19" t="str">
        <f aca="false">IF(C101="POTENTIAL - HIGH","EASY ADD - EXISTING SUPPLIER",IF(C101="POTENTIAL - MEDIUM","POSSIBLE ADD",IF(C101="POTENTIAL - LOW","STRETCH ADD",IF(AND(E101&gt;=80,F101&lt;=15),"LEAD - FEW COMPETITORS SELL IT",IF(AND(F101&gt;=50,G101&gt;=70),"CONVENIENCE SELLER - AVAILABILITY IS THE PITCH",IF(F101&gt;=50,"PRICE COMPETITION","CORE RANGE"))))))</f>
        <v>CORE RANGE</v>
      </c>
      <c r="J101" s="22" t="n">
        <f aca="false">IF(LEFT(C101,9)="POTENTIAL","",ROUND(E101*(100-F101)/100,0)+ROW()/10000)</f>
        <v>56.0101</v>
      </c>
      <c r="K101" s="22" t="str">
        <f aca="false">IF(LEFT(C101,9)&lt;&gt;"POTENTIAL","",ROUND(IF(C101="POTENTIAL - HIGH",50,IF(C101="POTENTIAL - MEDIUM",30,15))+0.3*E101+0.2*(100-F101),0))</f>
        <v/>
      </c>
      <c r="L101" s="19" t="s">
        <v>230</v>
      </c>
      <c r="M101" s="19" t="s">
        <v>231</v>
      </c>
      <c r="N101" s="19"/>
    </row>
    <row r="102" customFormat="false" ht="23.85" hidden="false" customHeight="false" outlineLevel="0" collapsed="false">
      <c r="A102" s="19" t="s">
        <v>264</v>
      </c>
      <c r="B102" s="19" t="s">
        <v>229</v>
      </c>
      <c r="C102" s="24" t="s">
        <v>38</v>
      </c>
      <c r="D102" s="19" t="n">
        <v>60</v>
      </c>
      <c r="E102" s="19" t="n">
        <v>60</v>
      </c>
      <c r="F102" s="19" t="n">
        <v>0</v>
      </c>
      <c r="G102" s="19" t="n">
        <v>55</v>
      </c>
      <c r="H102" s="19" t="n">
        <v>70</v>
      </c>
      <c r="I102" s="19" t="str">
        <f aca="false">IF(C102="POTENTIAL - HIGH","EASY ADD - EXISTING SUPPLIER",IF(C102="POTENTIAL - MEDIUM","POSSIBLE ADD",IF(C102="POTENTIAL - LOW","STRETCH ADD",IF(AND(E102&gt;=80,F102&lt;=15),"LEAD - FEW COMPETITORS SELL IT",IF(AND(F102&gt;=50,G102&gt;=70),"CONVENIENCE SELLER - AVAILABILITY IS THE PITCH",IF(F102&gt;=50,"PRICE COMPETITION","CORE RANGE"))))))</f>
        <v>CORE RANGE</v>
      </c>
      <c r="J102" s="22" t="n">
        <f aca="false">IF(LEFT(C102,9)="POTENTIAL","",ROUND(E102*(100-F102)/100,0)+ROW()/10000)</f>
        <v>60.0102</v>
      </c>
      <c r="K102" s="22" t="str">
        <f aca="false">IF(LEFT(C102,9)&lt;&gt;"POTENTIAL","",ROUND(IF(C102="POTENTIAL - HIGH",50,IF(C102="POTENTIAL - MEDIUM",30,15))+0.3*E102+0.2*(100-F102),0))</f>
        <v/>
      </c>
      <c r="L102" s="19" t="s">
        <v>230</v>
      </c>
      <c r="M102" s="19" t="s">
        <v>231</v>
      </c>
      <c r="N102" s="19"/>
    </row>
    <row r="103" customFormat="false" ht="23.85" hidden="false" customHeight="false" outlineLevel="0" collapsed="false">
      <c r="A103" s="19" t="s">
        <v>265</v>
      </c>
      <c r="B103" s="19" t="s">
        <v>266</v>
      </c>
      <c r="C103" s="24" t="s">
        <v>38</v>
      </c>
      <c r="D103" s="19" t="n">
        <v>40</v>
      </c>
      <c r="E103" s="19" t="n">
        <v>40</v>
      </c>
      <c r="F103" s="19" t="n">
        <v>10</v>
      </c>
      <c r="G103" s="19" t="n">
        <v>55</v>
      </c>
      <c r="H103" s="19" t="n">
        <v>45</v>
      </c>
      <c r="I103" s="19" t="str">
        <f aca="false">IF(C103="POTENTIAL - HIGH","EASY ADD - EXISTING SUPPLIER",IF(C103="POTENTIAL - MEDIUM","POSSIBLE ADD",IF(C103="POTENTIAL - LOW","STRETCH ADD",IF(AND(E103&gt;=80,F103&lt;=15),"LEAD - FEW COMPETITORS SELL IT",IF(AND(F103&gt;=50,G103&gt;=70),"CONVENIENCE SELLER - AVAILABILITY IS THE PITCH",IF(F103&gt;=50,"PRICE COMPETITION","CORE RANGE"))))))</f>
        <v>CORE RANGE</v>
      </c>
      <c r="J103" s="22" t="n">
        <f aca="false">IF(LEFT(C103,9)="POTENTIAL","",ROUND(E103*(100-F103)/100,0)+ROW()/10000)</f>
        <v>36.0103</v>
      </c>
      <c r="K103" s="22" t="str">
        <f aca="false">IF(LEFT(C103,9)&lt;&gt;"POTENTIAL","",ROUND(IF(C103="POTENTIAL - HIGH",50,IF(C103="POTENTIAL - MEDIUM",30,15))+0.3*E103+0.2*(100-F103),0))</f>
        <v/>
      </c>
      <c r="L103" s="19" t="s">
        <v>267</v>
      </c>
      <c r="M103" s="19" t="s">
        <v>231</v>
      </c>
      <c r="N103" s="19" t="s">
        <v>268</v>
      </c>
    </row>
    <row r="104" customFormat="false" ht="23.85" hidden="false" customHeight="false" outlineLevel="0" collapsed="false">
      <c r="A104" s="19" t="s">
        <v>269</v>
      </c>
      <c r="B104" s="19" t="s">
        <v>270</v>
      </c>
      <c r="C104" s="24" t="s">
        <v>38</v>
      </c>
      <c r="D104" s="19" t="n">
        <v>40</v>
      </c>
      <c r="E104" s="19" t="n">
        <v>40</v>
      </c>
      <c r="F104" s="19" t="n">
        <v>10</v>
      </c>
      <c r="G104" s="19" t="n">
        <v>55</v>
      </c>
      <c r="H104" s="19" t="n">
        <v>45</v>
      </c>
      <c r="I104" s="19" t="str">
        <f aca="false">IF(C104="POTENTIAL - HIGH","EASY ADD - EXISTING SUPPLIER",IF(C104="POTENTIAL - MEDIUM","POSSIBLE ADD",IF(C104="POTENTIAL - LOW","STRETCH ADD",IF(AND(E104&gt;=80,F104&lt;=15),"LEAD - FEW COMPETITORS SELL IT",IF(AND(F104&gt;=50,G104&gt;=70),"CONVENIENCE SELLER - AVAILABILITY IS THE PITCH",IF(F104&gt;=50,"PRICE COMPETITION","CORE RANGE"))))))</f>
        <v>CORE RANGE</v>
      </c>
      <c r="J104" s="22" t="n">
        <f aca="false">IF(LEFT(C104,9)="POTENTIAL","",ROUND(E104*(100-F104)/100,0)+ROW()/10000)</f>
        <v>36.0104</v>
      </c>
      <c r="K104" s="22" t="str">
        <f aca="false">IF(LEFT(C104,9)&lt;&gt;"POTENTIAL","",ROUND(IF(C104="POTENTIAL - HIGH",50,IF(C104="POTENTIAL - MEDIUM",30,15))+0.3*E104+0.2*(100-F104),0))</f>
        <v/>
      </c>
      <c r="L104" s="19" t="s">
        <v>267</v>
      </c>
      <c r="M104" s="19" t="s">
        <v>231</v>
      </c>
      <c r="N104" s="19" t="s">
        <v>268</v>
      </c>
    </row>
    <row r="105" customFormat="false" ht="23.85" hidden="false" customHeight="false" outlineLevel="0" collapsed="false">
      <c r="A105" s="19" t="s">
        <v>271</v>
      </c>
      <c r="B105" s="19" t="s">
        <v>272</v>
      </c>
      <c r="C105" s="21" t="s">
        <v>34</v>
      </c>
      <c r="D105" s="19" t="n">
        <v>60</v>
      </c>
      <c r="E105" s="19" t="n">
        <v>60</v>
      </c>
      <c r="F105" s="19" t="n">
        <v>100</v>
      </c>
      <c r="G105" s="19" t="n">
        <v>60</v>
      </c>
      <c r="H105" s="19" t="n">
        <v>45</v>
      </c>
      <c r="I105" s="19" t="str">
        <f aca="false">IF(C105="POTENTIAL - HIGH","EASY ADD - EXISTING SUPPLIER",IF(C105="POTENTIAL - MEDIUM","POSSIBLE ADD",IF(C105="POTENTIAL - LOW","STRETCH ADD",IF(AND(E105&gt;=80,F105&lt;=15),"LEAD - FEW COMPETITORS SELL IT",IF(AND(F105&gt;=50,G105&gt;=70),"CONVENIENCE SELLER - AVAILABILITY IS THE PITCH",IF(F105&gt;=50,"PRICE COMPETITION","CORE RANGE"))))))</f>
        <v>PRICE COMPETITION</v>
      </c>
      <c r="J105" s="22" t="n">
        <f aca="false">IF(LEFT(C105,9)="POTENTIAL","",ROUND(E105*(100-F105)/100,0)+ROW()/10000)</f>
        <v>0.0105</v>
      </c>
      <c r="K105" s="22" t="str">
        <f aca="false">IF(LEFT(C105,9)&lt;&gt;"POTENTIAL","",ROUND(IF(C105="POTENTIAL - HIGH",50,IF(C105="POTENTIAL - MEDIUM",30,15))+0.3*E105+0.2*(100-F105),0))</f>
        <v/>
      </c>
      <c r="L105" s="19" t="s">
        <v>273</v>
      </c>
      <c r="M105" s="19" t="s">
        <v>274</v>
      </c>
      <c r="N105" s="19"/>
    </row>
    <row r="106" customFormat="false" ht="23.85" hidden="false" customHeight="false" outlineLevel="0" collapsed="false">
      <c r="A106" s="19" t="s">
        <v>275</v>
      </c>
      <c r="B106" s="19" t="s">
        <v>272</v>
      </c>
      <c r="C106" s="21" t="s">
        <v>34</v>
      </c>
      <c r="D106" s="19" t="n">
        <v>60</v>
      </c>
      <c r="E106" s="19" t="n">
        <v>60</v>
      </c>
      <c r="F106" s="19" t="n">
        <v>25</v>
      </c>
      <c r="G106" s="19" t="n">
        <v>40</v>
      </c>
      <c r="H106" s="19" t="n">
        <v>85</v>
      </c>
      <c r="I106" s="19" t="str">
        <f aca="false">IF(C106="POTENTIAL - HIGH","EASY ADD - EXISTING SUPPLIER",IF(C106="POTENTIAL - MEDIUM","POSSIBLE ADD",IF(C106="POTENTIAL - LOW","STRETCH ADD",IF(AND(E106&gt;=80,F106&lt;=15),"LEAD - FEW COMPETITORS SELL IT",IF(AND(F106&gt;=50,G106&gt;=70),"CONVENIENCE SELLER - AVAILABILITY IS THE PITCH",IF(F106&gt;=50,"PRICE COMPETITION","CORE RANGE"))))))</f>
        <v>CORE RANGE</v>
      </c>
      <c r="J106" s="22" t="n">
        <f aca="false">IF(LEFT(C106,9)="POTENTIAL","",ROUND(E106*(100-F106)/100,0)+ROW()/10000)</f>
        <v>45.0106</v>
      </c>
      <c r="K106" s="22" t="str">
        <f aca="false">IF(LEFT(C106,9)&lt;&gt;"POTENTIAL","",ROUND(IF(C106="POTENTIAL - HIGH",50,IF(C106="POTENTIAL - MEDIUM",30,15))+0.3*E106+0.2*(100-F106),0))</f>
        <v/>
      </c>
      <c r="L106" s="19" t="s">
        <v>273</v>
      </c>
      <c r="M106" s="19" t="s">
        <v>274</v>
      </c>
      <c r="N106" s="19"/>
    </row>
    <row r="107" customFormat="false" ht="23.85" hidden="false" customHeight="false" outlineLevel="0" collapsed="false">
      <c r="A107" s="19" t="s">
        <v>276</v>
      </c>
      <c r="B107" s="19" t="s">
        <v>272</v>
      </c>
      <c r="C107" s="21" t="s">
        <v>34</v>
      </c>
      <c r="D107" s="19" t="n">
        <v>100</v>
      </c>
      <c r="E107" s="19" t="n">
        <v>100</v>
      </c>
      <c r="F107" s="19" t="n">
        <v>100</v>
      </c>
      <c r="G107" s="19" t="n">
        <v>75</v>
      </c>
      <c r="H107" s="19" t="n">
        <v>45</v>
      </c>
      <c r="I107" s="19" t="str">
        <f aca="false">IF(C107="POTENTIAL - HIGH","EASY ADD - EXISTING SUPPLIER",IF(C107="POTENTIAL - MEDIUM","POSSIBLE ADD",IF(C107="POTENTIAL - LOW","STRETCH ADD",IF(AND(E107&gt;=80,F107&lt;=15),"LEAD - FEW COMPETITORS SELL IT",IF(AND(F107&gt;=50,G107&gt;=70),"CONVENIENCE SELLER - AVAILABILITY IS THE PITCH",IF(F107&gt;=50,"PRICE COMPETITION","CORE RANGE"))))))</f>
        <v>CONVENIENCE SELLER - AVAILABILITY IS THE PITCH</v>
      </c>
      <c r="J107" s="22" t="n">
        <f aca="false">IF(LEFT(C107,9)="POTENTIAL","",ROUND(E107*(100-F107)/100,0)+ROW()/10000)</f>
        <v>0.0107</v>
      </c>
      <c r="K107" s="22" t="str">
        <f aca="false">IF(LEFT(C107,9)&lt;&gt;"POTENTIAL","",ROUND(IF(C107="POTENTIAL - HIGH",50,IF(C107="POTENTIAL - MEDIUM",30,15))+0.3*E107+0.2*(100-F107),0))</f>
        <v/>
      </c>
      <c r="L107" s="19" t="s">
        <v>273</v>
      </c>
      <c r="M107" s="19" t="s">
        <v>274</v>
      </c>
      <c r="N107" s="19"/>
    </row>
    <row r="108" customFormat="false" ht="23.85" hidden="false" customHeight="false" outlineLevel="0" collapsed="false">
      <c r="A108" s="19" t="s">
        <v>277</v>
      </c>
      <c r="B108" s="19" t="s">
        <v>272</v>
      </c>
      <c r="C108" s="21" t="s">
        <v>34</v>
      </c>
      <c r="D108" s="19" t="n">
        <v>40</v>
      </c>
      <c r="E108" s="19" t="n">
        <v>40</v>
      </c>
      <c r="F108" s="19" t="n">
        <v>75</v>
      </c>
      <c r="G108" s="19" t="n">
        <v>60</v>
      </c>
      <c r="H108" s="19" t="n">
        <v>45</v>
      </c>
      <c r="I108" s="19" t="str">
        <f aca="false">IF(C108="POTENTIAL - HIGH","EASY ADD - EXISTING SUPPLIER",IF(C108="POTENTIAL - MEDIUM","POSSIBLE ADD",IF(C108="POTENTIAL - LOW","STRETCH ADD",IF(AND(E108&gt;=80,F108&lt;=15),"LEAD - FEW COMPETITORS SELL IT",IF(AND(F108&gt;=50,G108&gt;=70),"CONVENIENCE SELLER - AVAILABILITY IS THE PITCH",IF(F108&gt;=50,"PRICE COMPETITION","CORE RANGE"))))))</f>
        <v>PRICE COMPETITION</v>
      </c>
      <c r="J108" s="22" t="n">
        <f aca="false">IF(LEFT(C108,9)="POTENTIAL","",ROUND(E108*(100-F108)/100,0)+ROW()/10000)</f>
        <v>10.0108</v>
      </c>
      <c r="K108" s="22" t="str">
        <f aca="false">IF(LEFT(C108,9)&lt;&gt;"POTENTIAL","",ROUND(IF(C108="POTENTIAL - HIGH",50,IF(C108="POTENTIAL - MEDIUM",30,15))+0.3*E108+0.2*(100-F108),0))</f>
        <v/>
      </c>
      <c r="L108" s="19" t="s">
        <v>273</v>
      </c>
      <c r="M108" s="19" t="s">
        <v>274</v>
      </c>
      <c r="N108" s="19"/>
    </row>
    <row r="109" customFormat="false" ht="23.85" hidden="false" customHeight="false" outlineLevel="0" collapsed="false">
      <c r="A109" s="19" t="s">
        <v>278</v>
      </c>
      <c r="B109" s="19" t="s">
        <v>272</v>
      </c>
      <c r="C109" s="21" t="s">
        <v>34</v>
      </c>
      <c r="D109" s="19" t="n">
        <v>40</v>
      </c>
      <c r="E109" s="19" t="n">
        <v>40</v>
      </c>
      <c r="F109" s="19" t="n">
        <v>40</v>
      </c>
      <c r="G109" s="19" t="n">
        <v>60</v>
      </c>
      <c r="H109" s="19" t="n">
        <v>25</v>
      </c>
      <c r="I109" s="19" t="str">
        <f aca="false">IF(C109="POTENTIAL - HIGH","EASY ADD - EXISTING SUPPLIER",IF(C109="POTENTIAL - MEDIUM","POSSIBLE ADD",IF(C109="POTENTIAL - LOW","STRETCH ADD",IF(AND(E109&gt;=80,F109&lt;=15),"LEAD - FEW COMPETITORS SELL IT",IF(AND(F109&gt;=50,G109&gt;=70),"CONVENIENCE SELLER - AVAILABILITY IS THE PITCH",IF(F109&gt;=50,"PRICE COMPETITION","CORE RANGE"))))))</f>
        <v>CORE RANGE</v>
      </c>
      <c r="J109" s="22" t="n">
        <f aca="false">IF(LEFT(C109,9)="POTENTIAL","",ROUND(E109*(100-F109)/100,0)+ROW()/10000)</f>
        <v>24.0109</v>
      </c>
      <c r="K109" s="22" t="str">
        <f aca="false">IF(LEFT(C109,9)&lt;&gt;"POTENTIAL","",ROUND(IF(C109="POTENTIAL - HIGH",50,IF(C109="POTENTIAL - MEDIUM",30,15))+0.3*E109+0.2*(100-F109),0))</f>
        <v/>
      </c>
      <c r="L109" s="19" t="s">
        <v>273</v>
      </c>
      <c r="M109" s="19" t="s">
        <v>274</v>
      </c>
      <c r="N109" s="19"/>
    </row>
    <row r="110" customFormat="false" ht="23.85" hidden="false" customHeight="false" outlineLevel="0" collapsed="false">
      <c r="A110" s="19" t="s">
        <v>279</v>
      </c>
      <c r="B110" s="19" t="s">
        <v>272</v>
      </c>
      <c r="C110" s="21" t="s">
        <v>34</v>
      </c>
      <c r="D110" s="19" t="n">
        <v>60</v>
      </c>
      <c r="E110" s="19" t="n">
        <v>60</v>
      </c>
      <c r="F110" s="19" t="n">
        <v>100</v>
      </c>
      <c r="G110" s="19" t="n">
        <v>60</v>
      </c>
      <c r="H110" s="19" t="n">
        <v>45</v>
      </c>
      <c r="I110" s="19" t="str">
        <f aca="false">IF(C110="POTENTIAL - HIGH","EASY ADD - EXISTING SUPPLIER",IF(C110="POTENTIAL - MEDIUM","POSSIBLE ADD",IF(C110="POTENTIAL - LOW","STRETCH ADD",IF(AND(E110&gt;=80,F110&lt;=15),"LEAD - FEW COMPETITORS SELL IT",IF(AND(F110&gt;=50,G110&gt;=70),"CONVENIENCE SELLER - AVAILABILITY IS THE PITCH",IF(F110&gt;=50,"PRICE COMPETITION","CORE RANGE"))))))</f>
        <v>PRICE COMPETITION</v>
      </c>
      <c r="J110" s="22" t="n">
        <f aca="false">IF(LEFT(C110,9)="POTENTIAL","",ROUND(E110*(100-F110)/100,0)+ROW()/10000)</f>
        <v>0.011</v>
      </c>
      <c r="K110" s="22" t="str">
        <f aca="false">IF(LEFT(C110,9)&lt;&gt;"POTENTIAL","",ROUND(IF(C110="POTENTIAL - HIGH",50,IF(C110="POTENTIAL - MEDIUM",30,15))+0.3*E110+0.2*(100-F110),0))</f>
        <v/>
      </c>
      <c r="L110" s="19" t="s">
        <v>273</v>
      </c>
      <c r="M110" s="19" t="s">
        <v>274</v>
      </c>
      <c r="N110" s="19"/>
    </row>
    <row r="111" customFormat="false" ht="23.85" hidden="false" customHeight="false" outlineLevel="0" collapsed="false">
      <c r="A111" s="19" t="s">
        <v>280</v>
      </c>
      <c r="B111" s="19" t="s">
        <v>272</v>
      </c>
      <c r="C111" s="21" t="s">
        <v>34</v>
      </c>
      <c r="D111" s="19" t="n">
        <v>40</v>
      </c>
      <c r="E111" s="19" t="n">
        <v>40</v>
      </c>
      <c r="F111" s="19" t="n">
        <v>13</v>
      </c>
      <c r="G111" s="19" t="n">
        <v>60</v>
      </c>
      <c r="H111" s="19" t="n">
        <v>30</v>
      </c>
      <c r="I111" s="19" t="str">
        <f aca="false">IF(C111="POTENTIAL - HIGH","EASY ADD - EXISTING SUPPLIER",IF(C111="POTENTIAL - MEDIUM","POSSIBLE ADD",IF(C111="POTENTIAL - LOW","STRETCH ADD",IF(AND(E111&gt;=80,F111&lt;=15),"LEAD - FEW COMPETITORS SELL IT",IF(AND(F111&gt;=50,G111&gt;=70),"CONVENIENCE SELLER - AVAILABILITY IS THE PITCH",IF(F111&gt;=50,"PRICE COMPETITION","CORE RANGE"))))))</f>
        <v>CORE RANGE</v>
      </c>
      <c r="J111" s="22" t="n">
        <f aca="false">IF(LEFT(C111,9)="POTENTIAL","",ROUND(E111*(100-F111)/100,0)+ROW()/10000)</f>
        <v>35.0111</v>
      </c>
      <c r="K111" s="22" t="str">
        <f aca="false">IF(LEFT(C111,9)&lt;&gt;"POTENTIAL","",ROUND(IF(C111="POTENTIAL - HIGH",50,IF(C111="POTENTIAL - MEDIUM",30,15))+0.3*E111+0.2*(100-F111),0))</f>
        <v/>
      </c>
      <c r="L111" s="19" t="s">
        <v>273</v>
      </c>
      <c r="M111" s="19" t="s">
        <v>274</v>
      </c>
      <c r="N111" s="19"/>
    </row>
    <row r="112" customFormat="false" ht="23.85" hidden="false" customHeight="false" outlineLevel="0" collapsed="false">
      <c r="A112" s="19" t="s">
        <v>281</v>
      </c>
      <c r="B112" s="19" t="s">
        <v>272</v>
      </c>
      <c r="C112" s="21" t="s">
        <v>34</v>
      </c>
      <c r="D112" s="19" t="n">
        <v>80</v>
      </c>
      <c r="E112" s="19" t="n">
        <v>80</v>
      </c>
      <c r="F112" s="19" t="n">
        <v>100</v>
      </c>
      <c r="G112" s="19" t="n">
        <v>60</v>
      </c>
      <c r="H112" s="19" t="n">
        <v>45</v>
      </c>
      <c r="I112" s="19" t="str">
        <f aca="false">IF(C112="POTENTIAL - HIGH","EASY ADD - EXISTING SUPPLIER",IF(C112="POTENTIAL - MEDIUM","POSSIBLE ADD",IF(C112="POTENTIAL - LOW","STRETCH ADD",IF(AND(E112&gt;=80,F112&lt;=15),"LEAD - FEW COMPETITORS SELL IT",IF(AND(F112&gt;=50,G112&gt;=70),"CONVENIENCE SELLER - AVAILABILITY IS THE PITCH",IF(F112&gt;=50,"PRICE COMPETITION","CORE RANGE"))))))</f>
        <v>PRICE COMPETITION</v>
      </c>
      <c r="J112" s="22" t="n">
        <f aca="false">IF(LEFT(C112,9)="POTENTIAL","",ROUND(E112*(100-F112)/100,0)+ROW()/10000)</f>
        <v>0.0112</v>
      </c>
      <c r="K112" s="22" t="str">
        <f aca="false">IF(LEFT(C112,9)&lt;&gt;"POTENTIAL","",ROUND(IF(C112="POTENTIAL - HIGH",50,IF(C112="POTENTIAL - MEDIUM",30,15))+0.3*E112+0.2*(100-F112),0))</f>
        <v/>
      </c>
      <c r="L112" s="19" t="s">
        <v>273</v>
      </c>
      <c r="M112" s="19" t="s">
        <v>274</v>
      </c>
      <c r="N112" s="19"/>
    </row>
    <row r="113" customFormat="false" ht="23.85" hidden="false" customHeight="false" outlineLevel="0" collapsed="false">
      <c r="A113" s="19" t="s">
        <v>282</v>
      </c>
      <c r="B113" s="19" t="s">
        <v>272</v>
      </c>
      <c r="C113" s="21" t="s">
        <v>34</v>
      </c>
      <c r="D113" s="19" t="n">
        <v>60</v>
      </c>
      <c r="E113" s="19" t="n">
        <v>60</v>
      </c>
      <c r="F113" s="19" t="n">
        <v>100</v>
      </c>
      <c r="G113" s="19" t="n">
        <v>60</v>
      </c>
      <c r="H113" s="19" t="n">
        <v>45</v>
      </c>
      <c r="I113" s="19" t="str">
        <f aca="false">IF(C113="POTENTIAL - HIGH","EASY ADD - EXISTING SUPPLIER",IF(C113="POTENTIAL - MEDIUM","POSSIBLE ADD",IF(C113="POTENTIAL - LOW","STRETCH ADD",IF(AND(E113&gt;=80,F113&lt;=15),"LEAD - FEW COMPETITORS SELL IT",IF(AND(F113&gt;=50,G113&gt;=70),"CONVENIENCE SELLER - AVAILABILITY IS THE PITCH",IF(F113&gt;=50,"PRICE COMPETITION","CORE RANGE"))))))</f>
        <v>PRICE COMPETITION</v>
      </c>
      <c r="J113" s="22" t="n">
        <f aca="false">IF(LEFT(C113,9)="POTENTIAL","",ROUND(E113*(100-F113)/100,0)+ROW()/10000)</f>
        <v>0.0113</v>
      </c>
      <c r="K113" s="22" t="str">
        <f aca="false">IF(LEFT(C113,9)&lt;&gt;"POTENTIAL","",ROUND(IF(C113="POTENTIAL - HIGH",50,IF(C113="POTENTIAL - MEDIUM",30,15))+0.3*E113+0.2*(100-F113),0))</f>
        <v/>
      </c>
      <c r="L113" s="19" t="s">
        <v>273</v>
      </c>
      <c r="M113" s="19" t="s">
        <v>274</v>
      </c>
      <c r="N113" s="19"/>
    </row>
    <row r="114" customFormat="false" ht="23.85" hidden="false" customHeight="false" outlineLevel="0" collapsed="false">
      <c r="A114" s="19" t="s">
        <v>283</v>
      </c>
      <c r="B114" s="19" t="s">
        <v>284</v>
      </c>
      <c r="C114" s="21" t="s">
        <v>34</v>
      </c>
      <c r="D114" s="19" t="n">
        <v>40</v>
      </c>
      <c r="E114" s="19" t="n">
        <v>40</v>
      </c>
      <c r="F114" s="19" t="n">
        <v>13</v>
      </c>
      <c r="G114" s="19" t="n">
        <v>55</v>
      </c>
      <c r="H114" s="19" t="n">
        <v>20</v>
      </c>
      <c r="I114" s="19" t="str">
        <f aca="false">IF(C114="POTENTIAL - HIGH","EASY ADD - EXISTING SUPPLIER",IF(C114="POTENTIAL - MEDIUM","POSSIBLE ADD",IF(C114="POTENTIAL - LOW","STRETCH ADD",IF(AND(E114&gt;=80,F114&lt;=15),"LEAD - FEW COMPETITORS SELL IT",IF(AND(F114&gt;=50,G114&gt;=70),"CONVENIENCE SELLER - AVAILABILITY IS THE PITCH",IF(F114&gt;=50,"PRICE COMPETITION","CORE RANGE"))))))</f>
        <v>CORE RANGE</v>
      </c>
      <c r="J114" s="22" t="n">
        <f aca="false">IF(LEFT(C114,9)="POTENTIAL","",ROUND(E114*(100-F114)/100,0)+ROW()/10000)</f>
        <v>35.0114</v>
      </c>
      <c r="K114" s="22" t="str">
        <f aca="false">IF(LEFT(C114,9)&lt;&gt;"POTENTIAL","",ROUND(IF(C114="POTENTIAL - HIGH",50,IF(C114="POTENTIAL - MEDIUM",30,15))+0.3*E114+0.2*(100-F114),0))</f>
        <v/>
      </c>
      <c r="L114" s="19" t="s">
        <v>285</v>
      </c>
      <c r="M114" s="19" t="s">
        <v>160</v>
      </c>
      <c r="N114" s="19" t="s">
        <v>286</v>
      </c>
    </row>
    <row r="115" customFormat="false" ht="23.85" hidden="false" customHeight="false" outlineLevel="0" collapsed="false">
      <c r="A115" s="19" t="s">
        <v>287</v>
      </c>
      <c r="B115" s="19" t="s">
        <v>288</v>
      </c>
      <c r="C115" s="21" t="s">
        <v>34</v>
      </c>
      <c r="D115" s="19" t="n">
        <v>60</v>
      </c>
      <c r="E115" s="19" t="n">
        <v>60</v>
      </c>
      <c r="F115" s="19" t="n">
        <v>100</v>
      </c>
      <c r="G115" s="19" t="n">
        <v>85</v>
      </c>
      <c r="H115" s="19" t="n">
        <v>40</v>
      </c>
      <c r="I115" s="19" t="str">
        <f aca="false">IF(C115="POTENTIAL - HIGH","EASY ADD - EXISTING SUPPLIER",IF(C115="POTENTIAL - MEDIUM","POSSIBLE ADD",IF(C115="POTENTIAL - LOW","STRETCH ADD",IF(AND(E115&gt;=80,F115&lt;=15),"LEAD - FEW COMPETITORS SELL IT",IF(AND(F115&gt;=50,G115&gt;=70),"CONVENIENCE SELLER - AVAILABILITY IS THE PITCH",IF(F115&gt;=50,"PRICE COMPETITION","CORE RANGE"))))))</f>
        <v>CONVENIENCE SELLER - AVAILABILITY IS THE PITCH</v>
      </c>
      <c r="J115" s="22" t="n">
        <f aca="false">IF(LEFT(C115,9)="POTENTIAL","",ROUND(E115*(100-F115)/100,0)+ROW()/10000)</f>
        <v>0.0115</v>
      </c>
      <c r="K115" s="22" t="str">
        <f aca="false">IF(LEFT(C115,9)&lt;&gt;"POTENTIAL","",ROUND(IF(C115="POTENTIAL - HIGH",50,IF(C115="POTENTIAL - MEDIUM",30,15))+0.3*E115+0.2*(100-F115),0))</f>
        <v/>
      </c>
      <c r="L115" s="19" t="s">
        <v>289</v>
      </c>
      <c r="M115" s="19" t="s">
        <v>290</v>
      </c>
      <c r="N115" s="19"/>
    </row>
    <row r="116" customFormat="false" ht="23.85" hidden="false" customHeight="false" outlineLevel="0" collapsed="false">
      <c r="A116" s="19" t="s">
        <v>291</v>
      </c>
      <c r="B116" s="19" t="s">
        <v>288</v>
      </c>
      <c r="C116" s="21" t="s">
        <v>34</v>
      </c>
      <c r="D116" s="19" t="n">
        <v>20</v>
      </c>
      <c r="E116" s="19" t="n">
        <v>20</v>
      </c>
      <c r="F116" s="19" t="n">
        <v>33</v>
      </c>
      <c r="G116" s="19" t="n">
        <v>55</v>
      </c>
      <c r="H116" s="19" t="n">
        <v>45</v>
      </c>
      <c r="I116" s="19" t="str">
        <f aca="false">IF(C116="POTENTIAL - HIGH","EASY ADD - EXISTING SUPPLIER",IF(C116="POTENTIAL - MEDIUM","POSSIBLE ADD",IF(C116="POTENTIAL - LOW","STRETCH ADD",IF(AND(E116&gt;=80,F116&lt;=15),"LEAD - FEW COMPETITORS SELL IT",IF(AND(F116&gt;=50,G116&gt;=70),"CONVENIENCE SELLER - AVAILABILITY IS THE PITCH",IF(F116&gt;=50,"PRICE COMPETITION","CORE RANGE"))))))</f>
        <v>CORE RANGE</v>
      </c>
      <c r="J116" s="22" t="n">
        <f aca="false">IF(LEFT(C116,9)="POTENTIAL","",ROUND(E116*(100-F116)/100,0)+ROW()/10000)</f>
        <v>13.0116</v>
      </c>
      <c r="K116" s="22" t="str">
        <f aca="false">IF(LEFT(C116,9)&lt;&gt;"POTENTIAL","",ROUND(IF(C116="POTENTIAL - HIGH",50,IF(C116="POTENTIAL - MEDIUM",30,15))+0.3*E116+0.2*(100-F116),0))</f>
        <v/>
      </c>
      <c r="L116" s="19" t="s">
        <v>289</v>
      </c>
      <c r="M116" s="19" t="s">
        <v>290</v>
      </c>
      <c r="N116" s="19"/>
    </row>
    <row r="117" customFormat="false" ht="23.85" hidden="false" customHeight="false" outlineLevel="0" collapsed="false">
      <c r="A117" s="19" t="s">
        <v>292</v>
      </c>
      <c r="B117" s="19" t="s">
        <v>288</v>
      </c>
      <c r="C117" s="21" t="s">
        <v>34</v>
      </c>
      <c r="D117" s="19" t="n">
        <v>20</v>
      </c>
      <c r="E117" s="19" t="n">
        <v>20</v>
      </c>
      <c r="F117" s="19" t="n">
        <v>17</v>
      </c>
      <c r="G117" s="19" t="n">
        <v>55</v>
      </c>
      <c r="H117" s="19" t="n">
        <v>45</v>
      </c>
      <c r="I117" s="19" t="str">
        <f aca="false">IF(C117="POTENTIAL - HIGH","EASY ADD - EXISTING SUPPLIER",IF(C117="POTENTIAL - MEDIUM","POSSIBLE ADD",IF(C117="POTENTIAL - LOW","STRETCH ADD",IF(AND(E117&gt;=80,F117&lt;=15),"LEAD - FEW COMPETITORS SELL IT",IF(AND(F117&gt;=50,G117&gt;=70),"CONVENIENCE SELLER - AVAILABILITY IS THE PITCH",IF(F117&gt;=50,"PRICE COMPETITION","CORE RANGE"))))))</f>
        <v>CORE RANGE</v>
      </c>
      <c r="J117" s="22" t="n">
        <f aca="false">IF(LEFT(C117,9)="POTENTIAL","",ROUND(E117*(100-F117)/100,0)+ROW()/10000)</f>
        <v>17.0117</v>
      </c>
      <c r="K117" s="22" t="str">
        <f aca="false">IF(LEFT(C117,9)&lt;&gt;"POTENTIAL","",ROUND(IF(C117="POTENTIAL - HIGH",50,IF(C117="POTENTIAL - MEDIUM",30,15))+0.3*E117+0.2*(100-F117),0))</f>
        <v/>
      </c>
      <c r="L117" s="19" t="s">
        <v>289</v>
      </c>
      <c r="M117" s="19" t="s">
        <v>290</v>
      </c>
      <c r="N117" s="19"/>
    </row>
    <row r="118" customFormat="false" ht="23.85" hidden="false" customHeight="false" outlineLevel="0" collapsed="false">
      <c r="A118" s="19" t="s">
        <v>293</v>
      </c>
      <c r="B118" s="19" t="s">
        <v>294</v>
      </c>
      <c r="C118" s="21" t="s">
        <v>34</v>
      </c>
      <c r="D118" s="19" t="n">
        <v>20</v>
      </c>
      <c r="E118" s="19" t="n">
        <v>20</v>
      </c>
      <c r="F118" s="19" t="n">
        <v>17</v>
      </c>
      <c r="G118" s="19" t="n">
        <v>55</v>
      </c>
      <c r="H118" s="19" t="n">
        <v>45</v>
      </c>
      <c r="I118" s="19" t="str">
        <f aca="false">IF(C118="POTENTIAL - HIGH","EASY ADD - EXISTING SUPPLIER",IF(C118="POTENTIAL - MEDIUM","POSSIBLE ADD",IF(C118="POTENTIAL - LOW","STRETCH ADD",IF(AND(E118&gt;=80,F118&lt;=15),"LEAD - FEW COMPETITORS SELL IT",IF(AND(F118&gt;=50,G118&gt;=70),"CONVENIENCE SELLER - AVAILABILITY IS THE PITCH",IF(F118&gt;=50,"PRICE COMPETITION","CORE RANGE"))))))</f>
        <v>CORE RANGE</v>
      </c>
      <c r="J118" s="22" t="n">
        <f aca="false">IF(LEFT(C118,9)="POTENTIAL","",ROUND(E118*(100-F118)/100,0)+ROW()/10000)</f>
        <v>17.0118</v>
      </c>
      <c r="K118" s="22" t="str">
        <f aca="false">IF(LEFT(C118,9)&lt;&gt;"POTENTIAL","",ROUND(IF(C118="POTENTIAL - HIGH",50,IF(C118="POTENTIAL - MEDIUM",30,15))+0.3*E118+0.2*(100-F118),0))</f>
        <v/>
      </c>
      <c r="L118" s="19" t="s">
        <v>289</v>
      </c>
      <c r="M118" s="19" t="s">
        <v>295</v>
      </c>
      <c r="N118" s="19"/>
    </row>
    <row r="119" customFormat="false" ht="23.85" hidden="false" customHeight="false" outlineLevel="0" collapsed="false">
      <c r="A119" s="19" t="s">
        <v>296</v>
      </c>
      <c r="B119" s="19" t="s">
        <v>297</v>
      </c>
      <c r="C119" s="21" t="s">
        <v>34</v>
      </c>
      <c r="D119" s="19" t="n">
        <v>80</v>
      </c>
      <c r="E119" s="19" t="n">
        <v>80</v>
      </c>
      <c r="F119" s="19" t="n">
        <v>17</v>
      </c>
      <c r="G119" s="19" t="n">
        <v>55</v>
      </c>
      <c r="H119" s="19" t="n">
        <v>80</v>
      </c>
      <c r="I119" s="19" t="str">
        <f aca="false">IF(C119="POTENTIAL - HIGH","EASY ADD - EXISTING SUPPLIER",IF(C119="POTENTIAL - MEDIUM","POSSIBLE ADD",IF(C119="POTENTIAL - LOW","STRETCH ADD",IF(AND(E119&gt;=80,F119&lt;=15),"LEAD - FEW COMPETITORS SELL IT",IF(AND(F119&gt;=50,G119&gt;=70),"CONVENIENCE SELLER - AVAILABILITY IS THE PITCH",IF(F119&gt;=50,"PRICE COMPETITION","CORE RANGE"))))))</f>
        <v>CORE RANGE</v>
      </c>
      <c r="J119" s="22" t="n">
        <f aca="false">IF(LEFT(C119,9)="POTENTIAL","",ROUND(E119*(100-F119)/100,0)+ROW()/10000)</f>
        <v>66.0119</v>
      </c>
      <c r="K119" s="22" t="str">
        <f aca="false">IF(LEFT(C119,9)&lt;&gt;"POTENTIAL","",ROUND(IF(C119="POTENTIAL - HIGH",50,IF(C119="POTENTIAL - MEDIUM",30,15))+0.3*E119+0.2*(100-F119),0))</f>
        <v/>
      </c>
      <c r="L119" s="19" t="s">
        <v>289</v>
      </c>
      <c r="M119" s="19" t="s">
        <v>298</v>
      </c>
      <c r="N119" s="19"/>
    </row>
    <row r="120" customFormat="false" ht="23.85" hidden="false" customHeight="false" outlineLevel="0" collapsed="false">
      <c r="A120" s="19" t="s">
        <v>299</v>
      </c>
      <c r="B120" s="19" t="s">
        <v>300</v>
      </c>
      <c r="C120" s="21" t="s">
        <v>34</v>
      </c>
      <c r="D120" s="19" t="n">
        <v>20</v>
      </c>
      <c r="E120" s="19" t="n">
        <v>20</v>
      </c>
      <c r="F120" s="19" t="n">
        <v>67</v>
      </c>
      <c r="G120" s="19" t="n">
        <v>65</v>
      </c>
      <c r="H120" s="19" t="n">
        <v>35</v>
      </c>
      <c r="I120" s="19" t="str">
        <f aca="false">IF(C120="POTENTIAL - HIGH","EASY ADD - EXISTING SUPPLIER",IF(C120="POTENTIAL - MEDIUM","POSSIBLE ADD",IF(C120="POTENTIAL - LOW","STRETCH ADD",IF(AND(E120&gt;=80,F120&lt;=15),"LEAD - FEW COMPETITORS SELL IT",IF(AND(F120&gt;=50,G120&gt;=70),"CONVENIENCE SELLER - AVAILABILITY IS THE PITCH",IF(F120&gt;=50,"PRICE COMPETITION","CORE RANGE"))))))</f>
        <v>PRICE COMPETITION</v>
      </c>
      <c r="J120" s="22" t="n">
        <f aca="false">IF(LEFT(C120,9)="POTENTIAL","",ROUND(E120*(100-F120)/100,0)+ROW()/10000)</f>
        <v>7.012</v>
      </c>
      <c r="K120" s="22" t="str">
        <f aca="false">IF(LEFT(C120,9)&lt;&gt;"POTENTIAL","",ROUND(IF(C120="POTENTIAL - HIGH",50,IF(C120="POTENTIAL - MEDIUM",30,15))+0.3*E120+0.2*(100-F120),0))</f>
        <v/>
      </c>
      <c r="L120" s="19" t="s">
        <v>289</v>
      </c>
      <c r="M120" s="19" t="s">
        <v>301</v>
      </c>
      <c r="N120" s="19"/>
    </row>
    <row r="121" customFormat="false" ht="23.85" hidden="false" customHeight="false" outlineLevel="0" collapsed="false">
      <c r="A121" s="19" t="s">
        <v>302</v>
      </c>
      <c r="B121" s="19" t="s">
        <v>303</v>
      </c>
      <c r="C121" s="21" t="s">
        <v>34</v>
      </c>
      <c r="D121" s="19" t="n">
        <v>60</v>
      </c>
      <c r="E121" s="19" t="n">
        <v>60</v>
      </c>
      <c r="F121" s="19" t="n">
        <v>17</v>
      </c>
      <c r="G121" s="19" t="n">
        <v>55</v>
      </c>
      <c r="H121" s="19" t="n">
        <v>45</v>
      </c>
      <c r="I121" s="19" t="str">
        <f aca="false">IF(C121="POTENTIAL - HIGH","EASY ADD - EXISTING SUPPLIER",IF(C121="POTENTIAL - MEDIUM","POSSIBLE ADD",IF(C121="POTENTIAL - LOW","STRETCH ADD",IF(AND(E121&gt;=80,F121&lt;=15),"LEAD - FEW COMPETITORS SELL IT",IF(AND(F121&gt;=50,G121&gt;=70),"CONVENIENCE SELLER - AVAILABILITY IS THE PITCH",IF(F121&gt;=50,"PRICE COMPETITION","CORE RANGE"))))))</f>
        <v>CORE RANGE</v>
      </c>
      <c r="J121" s="22" t="n">
        <f aca="false">IF(LEFT(C121,9)="POTENTIAL","",ROUND(E121*(100-F121)/100,0)+ROW()/10000)</f>
        <v>50.0121</v>
      </c>
      <c r="K121" s="22" t="str">
        <f aca="false">IF(LEFT(C121,9)&lt;&gt;"POTENTIAL","",ROUND(IF(C121="POTENTIAL - HIGH",50,IF(C121="POTENTIAL - MEDIUM",30,15))+0.3*E121+0.2*(100-F121),0))</f>
        <v/>
      </c>
      <c r="L121" s="19" t="s">
        <v>289</v>
      </c>
      <c r="M121" s="19" t="s">
        <v>304</v>
      </c>
      <c r="N121" s="19"/>
    </row>
    <row r="122" customFormat="false" ht="23.85" hidden="false" customHeight="false" outlineLevel="0" collapsed="false">
      <c r="A122" s="19" t="s">
        <v>305</v>
      </c>
      <c r="B122" s="19" t="s">
        <v>303</v>
      </c>
      <c r="C122" s="21" t="s">
        <v>34</v>
      </c>
      <c r="D122" s="19" t="n">
        <v>60</v>
      </c>
      <c r="E122" s="19" t="n">
        <v>60</v>
      </c>
      <c r="F122" s="19" t="n">
        <v>17</v>
      </c>
      <c r="G122" s="19" t="n">
        <v>55</v>
      </c>
      <c r="H122" s="19" t="n">
        <v>45</v>
      </c>
      <c r="I122" s="19" t="str">
        <f aca="false">IF(C122="POTENTIAL - HIGH","EASY ADD - EXISTING SUPPLIER",IF(C122="POTENTIAL - MEDIUM","POSSIBLE ADD",IF(C122="POTENTIAL - LOW","STRETCH ADD",IF(AND(E122&gt;=80,F122&lt;=15),"LEAD - FEW COMPETITORS SELL IT",IF(AND(F122&gt;=50,G122&gt;=70),"CONVENIENCE SELLER - AVAILABILITY IS THE PITCH",IF(F122&gt;=50,"PRICE COMPETITION","CORE RANGE"))))))</f>
        <v>CORE RANGE</v>
      </c>
      <c r="J122" s="22" t="n">
        <f aca="false">IF(LEFT(C122,9)="POTENTIAL","",ROUND(E122*(100-F122)/100,0)+ROW()/10000)</f>
        <v>50.0122</v>
      </c>
      <c r="K122" s="22" t="str">
        <f aca="false">IF(LEFT(C122,9)&lt;&gt;"POTENTIAL","",ROUND(IF(C122="POTENTIAL - HIGH",50,IF(C122="POTENTIAL - MEDIUM",30,15))+0.3*E122+0.2*(100-F122),0))</f>
        <v/>
      </c>
      <c r="L122" s="19" t="s">
        <v>289</v>
      </c>
      <c r="M122" s="19" t="s">
        <v>304</v>
      </c>
      <c r="N122" s="19"/>
    </row>
    <row r="123" customFormat="false" ht="23.85" hidden="false" customHeight="false" outlineLevel="0" collapsed="false">
      <c r="A123" s="19" t="s">
        <v>306</v>
      </c>
      <c r="B123" s="19" t="s">
        <v>303</v>
      </c>
      <c r="C123" s="21" t="s">
        <v>34</v>
      </c>
      <c r="D123" s="19" t="n">
        <v>40</v>
      </c>
      <c r="E123" s="19" t="n">
        <v>40</v>
      </c>
      <c r="F123" s="19" t="n">
        <v>17</v>
      </c>
      <c r="G123" s="19" t="n">
        <v>55</v>
      </c>
      <c r="H123" s="19" t="n">
        <v>45</v>
      </c>
      <c r="I123" s="19" t="str">
        <f aca="false">IF(C123="POTENTIAL - HIGH","EASY ADD - EXISTING SUPPLIER",IF(C123="POTENTIAL - MEDIUM","POSSIBLE ADD",IF(C123="POTENTIAL - LOW","STRETCH ADD",IF(AND(E123&gt;=80,F123&lt;=15),"LEAD - FEW COMPETITORS SELL IT",IF(AND(F123&gt;=50,G123&gt;=70),"CONVENIENCE SELLER - AVAILABILITY IS THE PITCH",IF(F123&gt;=50,"PRICE COMPETITION","CORE RANGE"))))))</f>
        <v>CORE RANGE</v>
      </c>
      <c r="J123" s="22" t="n">
        <f aca="false">IF(LEFT(C123,9)="POTENTIAL","",ROUND(E123*(100-F123)/100,0)+ROW()/10000)</f>
        <v>33.0123</v>
      </c>
      <c r="K123" s="22" t="str">
        <f aca="false">IF(LEFT(C123,9)&lt;&gt;"POTENTIAL","",ROUND(IF(C123="POTENTIAL - HIGH",50,IF(C123="POTENTIAL - MEDIUM",30,15))+0.3*E123+0.2*(100-F123),0))</f>
        <v/>
      </c>
      <c r="L123" s="19" t="s">
        <v>289</v>
      </c>
      <c r="M123" s="19" t="s">
        <v>304</v>
      </c>
      <c r="N123" s="19"/>
    </row>
    <row r="124" customFormat="false" ht="23.85" hidden="false" customHeight="false" outlineLevel="0" collapsed="false">
      <c r="A124" s="19" t="s">
        <v>307</v>
      </c>
      <c r="B124" s="19" t="s">
        <v>308</v>
      </c>
      <c r="C124" s="21" t="s">
        <v>36</v>
      </c>
      <c r="D124" s="19" t="n">
        <v>60</v>
      </c>
      <c r="E124" s="19" t="n">
        <v>60</v>
      </c>
      <c r="F124" s="19" t="n">
        <v>64</v>
      </c>
      <c r="G124" s="19" t="n">
        <v>65</v>
      </c>
      <c r="H124" s="19" t="n">
        <v>70</v>
      </c>
      <c r="I124" s="19" t="str">
        <f aca="false">IF(C124="POTENTIAL - HIGH","EASY ADD - EXISTING SUPPLIER",IF(C124="POTENTIAL - MEDIUM","POSSIBLE ADD",IF(C124="POTENTIAL - LOW","STRETCH ADD",IF(AND(E124&gt;=80,F124&lt;=15),"LEAD - FEW COMPETITORS SELL IT",IF(AND(F124&gt;=50,G124&gt;=70),"CONVENIENCE SELLER - AVAILABILITY IS THE PITCH",IF(F124&gt;=50,"PRICE COMPETITION","CORE RANGE"))))))</f>
        <v>PRICE COMPETITION</v>
      </c>
      <c r="J124" s="22" t="n">
        <f aca="false">IF(LEFT(C124,9)="POTENTIAL","",ROUND(E124*(100-F124)/100,0)+ROW()/10000)</f>
        <v>22.0124</v>
      </c>
      <c r="K124" s="22" t="str">
        <f aca="false">IF(LEFT(C124,9)&lt;&gt;"POTENTIAL","",ROUND(IF(C124="POTENTIAL - HIGH",50,IF(C124="POTENTIAL - MEDIUM",30,15))+0.3*E124+0.2*(100-F124),0))</f>
        <v/>
      </c>
      <c r="L124" s="19" t="s">
        <v>309</v>
      </c>
      <c r="M124" s="19" t="s">
        <v>310</v>
      </c>
      <c r="N124" s="19"/>
    </row>
    <row r="125" customFormat="false" ht="23.85" hidden="false" customHeight="false" outlineLevel="0" collapsed="false">
      <c r="A125" s="19" t="s">
        <v>311</v>
      </c>
      <c r="B125" s="19" t="s">
        <v>308</v>
      </c>
      <c r="C125" s="21" t="s">
        <v>36</v>
      </c>
      <c r="D125" s="19" t="n">
        <v>100</v>
      </c>
      <c r="E125" s="19" t="n">
        <v>100</v>
      </c>
      <c r="F125" s="19" t="n">
        <v>79</v>
      </c>
      <c r="G125" s="19" t="n">
        <v>65</v>
      </c>
      <c r="H125" s="19" t="n">
        <v>65</v>
      </c>
      <c r="I125" s="19" t="str">
        <f aca="false">IF(C125="POTENTIAL - HIGH","EASY ADD - EXISTING SUPPLIER",IF(C125="POTENTIAL - MEDIUM","POSSIBLE ADD",IF(C125="POTENTIAL - LOW","STRETCH ADD",IF(AND(E125&gt;=80,F125&lt;=15),"LEAD - FEW COMPETITORS SELL IT",IF(AND(F125&gt;=50,G125&gt;=70),"CONVENIENCE SELLER - AVAILABILITY IS THE PITCH",IF(F125&gt;=50,"PRICE COMPETITION","CORE RANGE"))))))</f>
        <v>PRICE COMPETITION</v>
      </c>
      <c r="J125" s="22" t="n">
        <f aca="false">IF(LEFT(C125,9)="POTENTIAL","",ROUND(E125*(100-F125)/100,0)+ROW()/10000)</f>
        <v>21.0125</v>
      </c>
      <c r="K125" s="22" t="str">
        <f aca="false">IF(LEFT(C125,9)&lt;&gt;"POTENTIAL","",ROUND(IF(C125="POTENTIAL - HIGH",50,IF(C125="POTENTIAL - MEDIUM",30,15))+0.3*E125+0.2*(100-F125),0))</f>
        <v/>
      </c>
      <c r="L125" s="19" t="s">
        <v>309</v>
      </c>
      <c r="M125" s="19" t="s">
        <v>310</v>
      </c>
      <c r="N125" s="19"/>
    </row>
    <row r="126" customFormat="false" ht="23.85" hidden="false" customHeight="false" outlineLevel="0" collapsed="false">
      <c r="A126" s="19" t="s">
        <v>312</v>
      </c>
      <c r="B126" s="19" t="s">
        <v>308</v>
      </c>
      <c r="C126" s="21" t="s">
        <v>36</v>
      </c>
      <c r="D126" s="19" t="n">
        <v>40</v>
      </c>
      <c r="E126" s="19" t="n">
        <v>40</v>
      </c>
      <c r="F126" s="19" t="n">
        <v>7</v>
      </c>
      <c r="G126" s="19" t="n">
        <v>25</v>
      </c>
      <c r="H126" s="19" t="n">
        <v>90</v>
      </c>
      <c r="I126" s="19" t="str">
        <f aca="false">IF(C126="POTENTIAL - HIGH","EASY ADD - EXISTING SUPPLIER",IF(C126="POTENTIAL - MEDIUM","POSSIBLE ADD",IF(C126="POTENTIAL - LOW","STRETCH ADD",IF(AND(E126&gt;=80,F126&lt;=15),"LEAD - FEW COMPETITORS SELL IT",IF(AND(F126&gt;=50,G126&gt;=70),"CONVENIENCE SELLER - AVAILABILITY IS THE PITCH",IF(F126&gt;=50,"PRICE COMPETITION","CORE RANGE"))))))</f>
        <v>CORE RANGE</v>
      </c>
      <c r="J126" s="22" t="n">
        <f aca="false">IF(LEFT(C126,9)="POTENTIAL","",ROUND(E126*(100-F126)/100,0)+ROW()/10000)</f>
        <v>37.0126</v>
      </c>
      <c r="K126" s="22" t="str">
        <f aca="false">IF(LEFT(C126,9)&lt;&gt;"POTENTIAL","",ROUND(IF(C126="POTENTIAL - HIGH",50,IF(C126="POTENTIAL - MEDIUM",30,15))+0.3*E126+0.2*(100-F126),0))</f>
        <v/>
      </c>
      <c r="L126" s="19" t="s">
        <v>309</v>
      </c>
      <c r="M126" s="19" t="s">
        <v>310</v>
      </c>
      <c r="N126" s="19"/>
    </row>
    <row r="127" customFormat="false" ht="23.85" hidden="false" customHeight="false" outlineLevel="0" collapsed="false">
      <c r="A127" s="19" t="s">
        <v>313</v>
      </c>
      <c r="B127" s="19" t="s">
        <v>308</v>
      </c>
      <c r="C127" s="21" t="s">
        <v>36</v>
      </c>
      <c r="D127" s="19" t="n">
        <v>100</v>
      </c>
      <c r="E127" s="19" t="n">
        <v>100</v>
      </c>
      <c r="F127" s="19" t="n">
        <v>86</v>
      </c>
      <c r="G127" s="19" t="n">
        <v>80</v>
      </c>
      <c r="H127" s="19" t="n">
        <v>80</v>
      </c>
      <c r="I127" s="19" t="str">
        <f aca="false">IF(C127="POTENTIAL - HIGH","EASY ADD - EXISTING SUPPLIER",IF(C127="POTENTIAL - MEDIUM","POSSIBLE ADD",IF(C127="POTENTIAL - LOW","STRETCH ADD",IF(AND(E127&gt;=80,F127&lt;=15),"LEAD - FEW COMPETITORS SELL IT",IF(AND(F127&gt;=50,G127&gt;=70),"CONVENIENCE SELLER - AVAILABILITY IS THE PITCH",IF(F127&gt;=50,"PRICE COMPETITION","CORE RANGE"))))))</f>
        <v>CONVENIENCE SELLER - AVAILABILITY IS THE PITCH</v>
      </c>
      <c r="J127" s="22" t="n">
        <f aca="false">IF(LEFT(C127,9)="POTENTIAL","",ROUND(E127*(100-F127)/100,0)+ROW()/10000)</f>
        <v>14.0127</v>
      </c>
      <c r="K127" s="22" t="str">
        <f aca="false">IF(LEFT(C127,9)&lt;&gt;"POTENTIAL","",ROUND(IF(C127="POTENTIAL - HIGH",50,IF(C127="POTENTIAL - MEDIUM",30,15))+0.3*E127+0.2*(100-F127),0))</f>
        <v/>
      </c>
      <c r="L127" s="19" t="s">
        <v>309</v>
      </c>
      <c r="M127" s="19" t="s">
        <v>310</v>
      </c>
      <c r="N127" s="19"/>
    </row>
    <row r="128" customFormat="false" ht="23.85" hidden="false" customHeight="false" outlineLevel="0" collapsed="false">
      <c r="A128" s="19" t="s">
        <v>314</v>
      </c>
      <c r="B128" s="19" t="s">
        <v>308</v>
      </c>
      <c r="C128" s="21" t="s">
        <v>36</v>
      </c>
      <c r="D128" s="19" t="n">
        <v>80</v>
      </c>
      <c r="E128" s="19" t="n">
        <v>80</v>
      </c>
      <c r="F128" s="19" t="n">
        <v>93</v>
      </c>
      <c r="G128" s="19" t="n">
        <v>65</v>
      </c>
      <c r="H128" s="19" t="n">
        <v>45</v>
      </c>
      <c r="I128" s="19" t="str">
        <f aca="false">IF(C128="POTENTIAL - HIGH","EASY ADD - EXISTING SUPPLIER",IF(C128="POTENTIAL - MEDIUM","POSSIBLE ADD",IF(C128="POTENTIAL - LOW","STRETCH ADD",IF(AND(E128&gt;=80,F128&lt;=15),"LEAD - FEW COMPETITORS SELL IT",IF(AND(F128&gt;=50,G128&gt;=70),"CONVENIENCE SELLER - AVAILABILITY IS THE PITCH",IF(F128&gt;=50,"PRICE COMPETITION","CORE RANGE"))))))</f>
        <v>PRICE COMPETITION</v>
      </c>
      <c r="J128" s="22" t="n">
        <f aca="false">IF(LEFT(C128,9)="POTENTIAL","",ROUND(E128*(100-F128)/100,0)+ROW()/10000)</f>
        <v>6.0128</v>
      </c>
      <c r="K128" s="22" t="str">
        <f aca="false">IF(LEFT(C128,9)&lt;&gt;"POTENTIAL","",ROUND(IF(C128="POTENTIAL - HIGH",50,IF(C128="POTENTIAL - MEDIUM",30,15))+0.3*E128+0.2*(100-F128),0))</f>
        <v/>
      </c>
      <c r="L128" s="19" t="s">
        <v>309</v>
      </c>
      <c r="M128" s="19" t="s">
        <v>310</v>
      </c>
      <c r="N128" s="19"/>
    </row>
    <row r="129" customFormat="false" ht="23.85" hidden="false" customHeight="false" outlineLevel="0" collapsed="false">
      <c r="A129" s="19" t="s">
        <v>315</v>
      </c>
      <c r="B129" s="19" t="s">
        <v>308</v>
      </c>
      <c r="C129" s="21" t="s">
        <v>36</v>
      </c>
      <c r="D129" s="19" t="n">
        <v>80</v>
      </c>
      <c r="E129" s="19" t="n">
        <v>80</v>
      </c>
      <c r="F129" s="19" t="n">
        <v>43</v>
      </c>
      <c r="G129" s="19" t="n">
        <v>65</v>
      </c>
      <c r="H129" s="19" t="n">
        <v>70</v>
      </c>
      <c r="I129" s="19" t="str">
        <f aca="false">IF(C129="POTENTIAL - HIGH","EASY ADD - EXISTING SUPPLIER",IF(C129="POTENTIAL - MEDIUM","POSSIBLE ADD",IF(C129="POTENTIAL - LOW","STRETCH ADD",IF(AND(E129&gt;=80,F129&lt;=15),"LEAD - FEW COMPETITORS SELL IT",IF(AND(F129&gt;=50,G129&gt;=70),"CONVENIENCE SELLER - AVAILABILITY IS THE PITCH",IF(F129&gt;=50,"PRICE COMPETITION","CORE RANGE"))))))</f>
        <v>CORE RANGE</v>
      </c>
      <c r="J129" s="22" t="n">
        <f aca="false">IF(LEFT(C129,9)="POTENTIAL","",ROUND(E129*(100-F129)/100,0)+ROW()/10000)</f>
        <v>46.0129</v>
      </c>
      <c r="K129" s="22" t="str">
        <f aca="false">IF(LEFT(C129,9)&lt;&gt;"POTENTIAL","",ROUND(IF(C129="POTENTIAL - HIGH",50,IF(C129="POTENTIAL - MEDIUM",30,15))+0.3*E129+0.2*(100-F129),0))</f>
        <v/>
      </c>
      <c r="L129" s="19" t="s">
        <v>309</v>
      </c>
      <c r="M129" s="19" t="s">
        <v>310</v>
      </c>
      <c r="N129" s="19"/>
    </row>
    <row r="130" customFormat="false" ht="23.85" hidden="false" customHeight="false" outlineLevel="0" collapsed="false">
      <c r="A130" s="19" t="s">
        <v>316</v>
      </c>
      <c r="B130" s="19" t="s">
        <v>308</v>
      </c>
      <c r="C130" s="21" t="s">
        <v>36</v>
      </c>
      <c r="D130" s="19" t="n">
        <v>60</v>
      </c>
      <c r="E130" s="19" t="n">
        <v>60</v>
      </c>
      <c r="F130" s="19" t="n">
        <v>93</v>
      </c>
      <c r="G130" s="19" t="n">
        <v>65</v>
      </c>
      <c r="H130" s="19" t="n">
        <v>45</v>
      </c>
      <c r="I130" s="19" t="str">
        <f aca="false">IF(C130="POTENTIAL - HIGH","EASY ADD - EXISTING SUPPLIER",IF(C130="POTENTIAL - MEDIUM","POSSIBLE ADD",IF(C130="POTENTIAL - LOW","STRETCH ADD",IF(AND(E130&gt;=80,F130&lt;=15),"LEAD - FEW COMPETITORS SELL IT",IF(AND(F130&gt;=50,G130&gt;=70),"CONVENIENCE SELLER - AVAILABILITY IS THE PITCH",IF(F130&gt;=50,"PRICE COMPETITION","CORE RANGE"))))))</f>
        <v>PRICE COMPETITION</v>
      </c>
      <c r="J130" s="22" t="n">
        <f aca="false">IF(LEFT(C130,9)="POTENTIAL","",ROUND(E130*(100-F130)/100,0)+ROW()/10000)</f>
        <v>4.013</v>
      </c>
      <c r="K130" s="22" t="str">
        <f aca="false">IF(LEFT(C130,9)&lt;&gt;"POTENTIAL","",ROUND(IF(C130="POTENTIAL - HIGH",50,IF(C130="POTENTIAL - MEDIUM",30,15))+0.3*E130+0.2*(100-F130),0))</f>
        <v/>
      </c>
      <c r="L130" s="19" t="s">
        <v>309</v>
      </c>
      <c r="M130" s="19" t="s">
        <v>310</v>
      </c>
      <c r="N130" s="19"/>
    </row>
    <row r="131" customFormat="false" ht="23.85" hidden="false" customHeight="false" outlineLevel="0" collapsed="false">
      <c r="A131" s="19" t="s">
        <v>317</v>
      </c>
      <c r="B131" s="19" t="s">
        <v>308</v>
      </c>
      <c r="C131" s="21" t="s">
        <v>36</v>
      </c>
      <c r="D131" s="19" t="n">
        <v>60</v>
      </c>
      <c r="E131" s="19" t="n">
        <v>60</v>
      </c>
      <c r="F131" s="19" t="n">
        <v>86</v>
      </c>
      <c r="G131" s="19" t="n">
        <v>65</v>
      </c>
      <c r="H131" s="19" t="n">
        <v>45</v>
      </c>
      <c r="I131" s="19" t="str">
        <f aca="false">IF(C131="POTENTIAL - HIGH","EASY ADD - EXISTING SUPPLIER",IF(C131="POTENTIAL - MEDIUM","POSSIBLE ADD",IF(C131="POTENTIAL - LOW","STRETCH ADD",IF(AND(E131&gt;=80,F131&lt;=15),"LEAD - FEW COMPETITORS SELL IT",IF(AND(F131&gt;=50,G131&gt;=70),"CONVENIENCE SELLER - AVAILABILITY IS THE PITCH",IF(F131&gt;=50,"PRICE COMPETITION","CORE RANGE"))))))</f>
        <v>PRICE COMPETITION</v>
      </c>
      <c r="J131" s="22" t="n">
        <f aca="false">IF(LEFT(C131,9)="POTENTIAL","",ROUND(E131*(100-F131)/100,0)+ROW()/10000)</f>
        <v>8.0131</v>
      </c>
      <c r="K131" s="22" t="str">
        <f aca="false">IF(LEFT(C131,9)&lt;&gt;"POTENTIAL","",ROUND(IF(C131="POTENTIAL - HIGH",50,IF(C131="POTENTIAL - MEDIUM",30,15))+0.3*E131+0.2*(100-F131),0))</f>
        <v/>
      </c>
      <c r="L131" s="19" t="s">
        <v>309</v>
      </c>
      <c r="M131" s="19" t="s">
        <v>310</v>
      </c>
      <c r="N131" s="19"/>
    </row>
    <row r="132" customFormat="false" ht="23.85" hidden="false" customHeight="false" outlineLevel="0" collapsed="false">
      <c r="A132" s="19" t="s">
        <v>318</v>
      </c>
      <c r="B132" s="19" t="s">
        <v>308</v>
      </c>
      <c r="C132" s="21" t="s">
        <v>36</v>
      </c>
      <c r="D132" s="19" t="n">
        <v>80</v>
      </c>
      <c r="E132" s="19" t="n">
        <v>80</v>
      </c>
      <c r="F132" s="19" t="n">
        <v>86</v>
      </c>
      <c r="G132" s="19" t="n">
        <v>65</v>
      </c>
      <c r="H132" s="19" t="n">
        <v>45</v>
      </c>
      <c r="I132" s="19" t="str">
        <f aca="false">IF(C132="POTENTIAL - HIGH","EASY ADD - EXISTING SUPPLIER",IF(C132="POTENTIAL - MEDIUM","POSSIBLE ADD",IF(C132="POTENTIAL - LOW","STRETCH ADD",IF(AND(E132&gt;=80,F132&lt;=15),"LEAD - FEW COMPETITORS SELL IT",IF(AND(F132&gt;=50,G132&gt;=70),"CONVENIENCE SELLER - AVAILABILITY IS THE PITCH",IF(F132&gt;=50,"PRICE COMPETITION","CORE RANGE"))))))</f>
        <v>PRICE COMPETITION</v>
      </c>
      <c r="J132" s="22" t="n">
        <f aca="false">IF(LEFT(C132,9)="POTENTIAL","",ROUND(E132*(100-F132)/100,0)+ROW()/10000)</f>
        <v>11.0132</v>
      </c>
      <c r="K132" s="22" t="str">
        <f aca="false">IF(LEFT(C132,9)&lt;&gt;"POTENTIAL","",ROUND(IF(C132="POTENTIAL - HIGH",50,IF(C132="POTENTIAL - MEDIUM",30,15))+0.3*E132+0.2*(100-F132),0))</f>
        <v/>
      </c>
      <c r="L132" s="19" t="s">
        <v>309</v>
      </c>
      <c r="M132" s="19" t="s">
        <v>310</v>
      </c>
      <c r="N132" s="19"/>
    </row>
    <row r="133" customFormat="false" ht="23.85" hidden="false" customHeight="false" outlineLevel="0" collapsed="false">
      <c r="A133" s="19" t="s">
        <v>319</v>
      </c>
      <c r="B133" s="19" t="s">
        <v>308</v>
      </c>
      <c r="C133" s="21" t="s">
        <v>36</v>
      </c>
      <c r="D133" s="19" t="n">
        <v>60</v>
      </c>
      <c r="E133" s="19" t="n">
        <v>60</v>
      </c>
      <c r="F133" s="19" t="n">
        <v>79</v>
      </c>
      <c r="G133" s="19" t="n">
        <v>65</v>
      </c>
      <c r="H133" s="19" t="n">
        <v>45</v>
      </c>
      <c r="I133" s="19" t="str">
        <f aca="false">IF(C133="POTENTIAL - HIGH","EASY ADD - EXISTING SUPPLIER",IF(C133="POTENTIAL - MEDIUM","POSSIBLE ADD",IF(C133="POTENTIAL - LOW","STRETCH ADD",IF(AND(E133&gt;=80,F133&lt;=15),"LEAD - FEW COMPETITORS SELL IT",IF(AND(F133&gt;=50,G133&gt;=70),"CONVENIENCE SELLER - AVAILABILITY IS THE PITCH",IF(F133&gt;=50,"PRICE COMPETITION","CORE RANGE"))))))</f>
        <v>PRICE COMPETITION</v>
      </c>
      <c r="J133" s="22" t="n">
        <f aca="false">IF(LEFT(C133,9)="POTENTIAL","",ROUND(E133*(100-F133)/100,0)+ROW()/10000)</f>
        <v>13.0133</v>
      </c>
      <c r="K133" s="22" t="str">
        <f aca="false">IF(LEFT(C133,9)&lt;&gt;"POTENTIAL","",ROUND(IF(C133="POTENTIAL - HIGH",50,IF(C133="POTENTIAL - MEDIUM",30,15))+0.3*E133+0.2*(100-F133),0))</f>
        <v/>
      </c>
      <c r="L133" s="19" t="s">
        <v>309</v>
      </c>
      <c r="M133" s="19" t="s">
        <v>310</v>
      </c>
      <c r="N133" s="19"/>
    </row>
    <row r="134" customFormat="false" ht="23.85" hidden="false" customHeight="false" outlineLevel="0" collapsed="false">
      <c r="A134" s="19" t="s">
        <v>320</v>
      </c>
      <c r="B134" s="19" t="s">
        <v>308</v>
      </c>
      <c r="C134" s="21" t="s">
        <v>36</v>
      </c>
      <c r="D134" s="19" t="n">
        <v>60</v>
      </c>
      <c r="E134" s="19" t="n">
        <v>60</v>
      </c>
      <c r="F134" s="19" t="n">
        <v>93</v>
      </c>
      <c r="G134" s="19" t="n">
        <v>75</v>
      </c>
      <c r="H134" s="19" t="n">
        <v>45</v>
      </c>
      <c r="I134" s="19" t="str">
        <f aca="false">IF(C134="POTENTIAL - HIGH","EASY ADD - EXISTING SUPPLIER",IF(C134="POTENTIAL - MEDIUM","POSSIBLE ADD",IF(C134="POTENTIAL - LOW","STRETCH ADD",IF(AND(E134&gt;=80,F134&lt;=15),"LEAD - FEW COMPETITORS SELL IT",IF(AND(F134&gt;=50,G134&gt;=70),"CONVENIENCE SELLER - AVAILABILITY IS THE PITCH",IF(F134&gt;=50,"PRICE COMPETITION","CORE RANGE"))))))</f>
        <v>CONVENIENCE SELLER - AVAILABILITY IS THE PITCH</v>
      </c>
      <c r="J134" s="22" t="n">
        <f aca="false">IF(LEFT(C134,9)="POTENTIAL","",ROUND(E134*(100-F134)/100,0)+ROW()/10000)</f>
        <v>4.0134</v>
      </c>
      <c r="K134" s="22" t="str">
        <f aca="false">IF(LEFT(C134,9)&lt;&gt;"POTENTIAL","",ROUND(IF(C134="POTENTIAL - HIGH",50,IF(C134="POTENTIAL - MEDIUM",30,15))+0.3*E134+0.2*(100-F134),0))</f>
        <v/>
      </c>
      <c r="L134" s="19" t="s">
        <v>309</v>
      </c>
      <c r="M134" s="19" t="s">
        <v>310</v>
      </c>
      <c r="N134" s="19"/>
    </row>
    <row r="135" customFormat="false" ht="23.85" hidden="false" customHeight="false" outlineLevel="0" collapsed="false">
      <c r="A135" s="19" t="s">
        <v>321</v>
      </c>
      <c r="B135" s="19" t="s">
        <v>308</v>
      </c>
      <c r="C135" s="21" t="s">
        <v>36</v>
      </c>
      <c r="D135" s="19" t="n">
        <v>80</v>
      </c>
      <c r="E135" s="19" t="n">
        <v>100</v>
      </c>
      <c r="F135" s="19" t="n">
        <v>79</v>
      </c>
      <c r="G135" s="19" t="n">
        <v>75</v>
      </c>
      <c r="H135" s="19" t="n">
        <v>65</v>
      </c>
      <c r="I135" s="19" t="str">
        <f aca="false">IF(C135="POTENTIAL - HIGH","EASY ADD - EXISTING SUPPLIER",IF(C135="POTENTIAL - MEDIUM","POSSIBLE ADD",IF(C135="POTENTIAL - LOW","STRETCH ADD",IF(AND(E135&gt;=80,F135&lt;=15),"LEAD - FEW COMPETITORS SELL IT",IF(AND(F135&gt;=50,G135&gt;=70),"CONVENIENCE SELLER - AVAILABILITY IS THE PITCH",IF(F135&gt;=50,"PRICE COMPETITION","CORE RANGE"))))))</f>
        <v>CONVENIENCE SELLER - AVAILABILITY IS THE PITCH</v>
      </c>
      <c r="J135" s="22" t="n">
        <f aca="false">IF(LEFT(C135,9)="POTENTIAL","",ROUND(E135*(100-F135)/100,0)+ROW()/10000)</f>
        <v>21.0135</v>
      </c>
      <c r="K135" s="22" t="str">
        <f aca="false">IF(LEFT(C135,9)&lt;&gt;"POTENTIAL","",ROUND(IF(C135="POTENTIAL - HIGH",50,IF(C135="POTENTIAL - MEDIUM",30,15))+0.3*E135+0.2*(100-F135),0))</f>
        <v/>
      </c>
      <c r="L135" s="19" t="s">
        <v>309</v>
      </c>
      <c r="M135" s="19" t="s">
        <v>310</v>
      </c>
      <c r="N135" s="19"/>
    </row>
    <row r="136" customFormat="false" ht="23.85" hidden="false" customHeight="false" outlineLevel="0" collapsed="false">
      <c r="A136" s="19" t="s">
        <v>322</v>
      </c>
      <c r="B136" s="19" t="s">
        <v>308</v>
      </c>
      <c r="C136" s="21" t="s">
        <v>36</v>
      </c>
      <c r="D136" s="19" t="n">
        <v>60</v>
      </c>
      <c r="E136" s="19" t="n">
        <v>60</v>
      </c>
      <c r="F136" s="19" t="n">
        <v>86</v>
      </c>
      <c r="G136" s="19" t="n">
        <v>65</v>
      </c>
      <c r="H136" s="19" t="n">
        <v>45</v>
      </c>
      <c r="I136" s="19" t="str">
        <f aca="false">IF(C136="POTENTIAL - HIGH","EASY ADD - EXISTING SUPPLIER",IF(C136="POTENTIAL - MEDIUM","POSSIBLE ADD",IF(C136="POTENTIAL - LOW","STRETCH ADD",IF(AND(E136&gt;=80,F136&lt;=15),"LEAD - FEW COMPETITORS SELL IT",IF(AND(F136&gt;=50,G136&gt;=70),"CONVENIENCE SELLER - AVAILABILITY IS THE PITCH",IF(F136&gt;=50,"PRICE COMPETITION","CORE RANGE"))))))</f>
        <v>PRICE COMPETITION</v>
      </c>
      <c r="J136" s="22" t="n">
        <f aca="false">IF(LEFT(C136,9)="POTENTIAL","",ROUND(E136*(100-F136)/100,0)+ROW()/10000)</f>
        <v>8.0136</v>
      </c>
      <c r="K136" s="22" t="str">
        <f aca="false">IF(LEFT(C136,9)&lt;&gt;"POTENTIAL","",ROUND(IF(C136="POTENTIAL - HIGH",50,IF(C136="POTENTIAL - MEDIUM",30,15))+0.3*E136+0.2*(100-F136),0))</f>
        <v/>
      </c>
      <c r="L136" s="19" t="s">
        <v>309</v>
      </c>
      <c r="M136" s="19" t="s">
        <v>310</v>
      </c>
      <c r="N136" s="19"/>
    </row>
    <row r="137" customFormat="false" ht="23.85" hidden="false" customHeight="false" outlineLevel="0" collapsed="false">
      <c r="A137" s="19" t="s">
        <v>323</v>
      </c>
      <c r="B137" s="19" t="s">
        <v>308</v>
      </c>
      <c r="C137" s="21" t="s">
        <v>36</v>
      </c>
      <c r="D137" s="19" t="n">
        <v>80</v>
      </c>
      <c r="E137" s="19" t="n">
        <v>80</v>
      </c>
      <c r="F137" s="19" t="n">
        <v>64</v>
      </c>
      <c r="G137" s="19" t="n">
        <v>65</v>
      </c>
      <c r="H137" s="19" t="n">
        <v>70</v>
      </c>
      <c r="I137" s="19" t="str">
        <f aca="false">IF(C137="POTENTIAL - HIGH","EASY ADD - EXISTING SUPPLIER",IF(C137="POTENTIAL - MEDIUM","POSSIBLE ADD",IF(C137="POTENTIAL - LOW","STRETCH ADD",IF(AND(E137&gt;=80,F137&lt;=15),"LEAD - FEW COMPETITORS SELL IT",IF(AND(F137&gt;=50,G137&gt;=70),"CONVENIENCE SELLER - AVAILABILITY IS THE PITCH",IF(F137&gt;=50,"PRICE COMPETITION","CORE RANGE"))))))</f>
        <v>PRICE COMPETITION</v>
      </c>
      <c r="J137" s="22" t="n">
        <f aca="false">IF(LEFT(C137,9)="POTENTIAL","",ROUND(E137*(100-F137)/100,0)+ROW()/10000)</f>
        <v>29.0137</v>
      </c>
      <c r="K137" s="22" t="str">
        <f aca="false">IF(LEFT(C137,9)&lt;&gt;"POTENTIAL","",ROUND(IF(C137="POTENTIAL - HIGH",50,IF(C137="POTENTIAL - MEDIUM",30,15))+0.3*E137+0.2*(100-F137),0))</f>
        <v/>
      </c>
      <c r="L137" s="19" t="s">
        <v>309</v>
      </c>
      <c r="M137" s="19" t="s">
        <v>310</v>
      </c>
      <c r="N137" s="19"/>
    </row>
    <row r="138" customFormat="false" ht="23.85" hidden="false" customHeight="false" outlineLevel="0" collapsed="false">
      <c r="A138" s="19" t="s">
        <v>324</v>
      </c>
      <c r="B138" s="19" t="s">
        <v>308</v>
      </c>
      <c r="C138" s="21" t="s">
        <v>36</v>
      </c>
      <c r="D138" s="19" t="n">
        <v>80</v>
      </c>
      <c r="E138" s="19" t="n">
        <v>80</v>
      </c>
      <c r="F138" s="19" t="n">
        <v>93</v>
      </c>
      <c r="G138" s="19" t="n">
        <v>80</v>
      </c>
      <c r="H138" s="19" t="n">
        <v>45</v>
      </c>
      <c r="I138" s="19" t="str">
        <f aca="false">IF(C138="POTENTIAL - HIGH","EASY ADD - EXISTING SUPPLIER",IF(C138="POTENTIAL - MEDIUM","POSSIBLE ADD",IF(C138="POTENTIAL - LOW","STRETCH ADD",IF(AND(E138&gt;=80,F138&lt;=15),"LEAD - FEW COMPETITORS SELL IT",IF(AND(F138&gt;=50,G138&gt;=70),"CONVENIENCE SELLER - AVAILABILITY IS THE PITCH",IF(F138&gt;=50,"PRICE COMPETITION","CORE RANGE"))))))</f>
        <v>CONVENIENCE SELLER - AVAILABILITY IS THE PITCH</v>
      </c>
      <c r="J138" s="22" t="n">
        <f aca="false">IF(LEFT(C138,9)="POTENTIAL","",ROUND(E138*(100-F138)/100,0)+ROW()/10000)</f>
        <v>6.0138</v>
      </c>
      <c r="K138" s="22" t="str">
        <f aca="false">IF(LEFT(C138,9)&lt;&gt;"POTENTIAL","",ROUND(IF(C138="POTENTIAL - HIGH",50,IF(C138="POTENTIAL - MEDIUM",30,15))+0.3*E138+0.2*(100-F138),0))</f>
        <v/>
      </c>
      <c r="L138" s="19" t="s">
        <v>309</v>
      </c>
      <c r="M138" s="19" t="s">
        <v>310</v>
      </c>
      <c r="N138" s="19"/>
    </row>
    <row r="139" customFormat="false" ht="23.85" hidden="false" customHeight="false" outlineLevel="0" collapsed="false">
      <c r="A139" s="19" t="s">
        <v>325</v>
      </c>
      <c r="B139" s="19" t="s">
        <v>308</v>
      </c>
      <c r="C139" s="21" t="s">
        <v>36</v>
      </c>
      <c r="D139" s="19" t="n">
        <v>100</v>
      </c>
      <c r="E139" s="19" t="n">
        <v>100</v>
      </c>
      <c r="F139" s="19" t="n">
        <v>79</v>
      </c>
      <c r="G139" s="19" t="n">
        <v>65</v>
      </c>
      <c r="H139" s="19" t="n">
        <v>45</v>
      </c>
      <c r="I139" s="19" t="str">
        <f aca="false">IF(C139="POTENTIAL - HIGH","EASY ADD - EXISTING SUPPLIER",IF(C139="POTENTIAL - MEDIUM","POSSIBLE ADD",IF(C139="POTENTIAL - LOW","STRETCH ADD",IF(AND(E139&gt;=80,F139&lt;=15),"LEAD - FEW COMPETITORS SELL IT",IF(AND(F139&gt;=50,G139&gt;=70),"CONVENIENCE SELLER - AVAILABILITY IS THE PITCH",IF(F139&gt;=50,"PRICE COMPETITION","CORE RANGE"))))))</f>
        <v>PRICE COMPETITION</v>
      </c>
      <c r="J139" s="22" t="n">
        <f aca="false">IF(LEFT(C139,9)="POTENTIAL","",ROUND(E139*(100-F139)/100,0)+ROW()/10000)</f>
        <v>21.0139</v>
      </c>
      <c r="K139" s="22" t="str">
        <f aca="false">IF(LEFT(C139,9)&lt;&gt;"POTENTIAL","",ROUND(IF(C139="POTENTIAL - HIGH",50,IF(C139="POTENTIAL - MEDIUM",30,15))+0.3*E139+0.2*(100-F139),0))</f>
        <v/>
      </c>
      <c r="L139" s="19" t="s">
        <v>309</v>
      </c>
      <c r="M139" s="19" t="s">
        <v>310</v>
      </c>
      <c r="N139" s="19"/>
    </row>
    <row r="140" customFormat="false" ht="23.85" hidden="false" customHeight="false" outlineLevel="0" collapsed="false">
      <c r="A140" s="19" t="s">
        <v>326</v>
      </c>
      <c r="B140" s="19" t="s">
        <v>308</v>
      </c>
      <c r="C140" s="21" t="s">
        <v>36</v>
      </c>
      <c r="D140" s="19" t="n">
        <v>80</v>
      </c>
      <c r="E140" s="19" t="n">
        <v>80</v>
      </c>
      <c r="F140" s="19" t="n">
        <v>86</v>
      </c>
      <c r="G140" s="19" t="n">
        <v>70</v>
      </c>
      <c r="H140" s="19" t="n">
        <v>45</v>
      </c>
      <c r="I140" s="19" t="str">
        <f aca="false">IF(C140="POTENTIAL - HIGH","EASY ADD - EXISTING SUPPLIER",IF(C140="POTENTIAL - MEDIUM","POSSIBLE ADD",IF(C140="POTENTIAL - LOW","STRETCH ADD",IF(AND(E140&gt;=80,F140&lt;=15),"LEAD - FEW COMPETITORS SELL IT",IF(AND(F140&gt;=50,G140&gt;=70),"CONVENIENCE SELLER - AVAILABILITY IS THE PITCH",IF(F140&gt;=50,"PRICE COMPETITION","CORE RANGE"))))))</f>
        <v>CONVENIENCE SELLER - AVAILABILITY IS THE PITCH</v>
      </c>
      <c r="J140" s="22" t="n">
        <f aca="false">IF(LEFT(C140,9)="POTENTIAL","",ROUND(E140*(100-F140)/100,0)+ROW()/10000)</f>
        <v>11.014</v>
      </c>
      <c r="K140" s="22" t="str">
        <f aca="false">IF(LEFT(C140,9)&lt;&gt;"POTENTIAL","",ROUND(IF(C140="POTENTIAL - HIGH",50,IF(C140="POTENTIAL - MEDIUM",30,15))+0.3*E140+0.2*(100-F140),0))</f>
        <v/>
      </c>
      <c r="L140" s="19" t="s">
        <v>309</v>
      </c>
      <c r="M140" s="19" t="s">
        <v>310</v>
      </c>
      <c r="N140" s="19"/>
    </row>
    <row r="141" customFormat="false" ht="23.85" hidden="false" customHeight="false" outlineLevel="0" collapsed="false">
      <c r="A141" s="19" t="s">
        <v>327</v>
      </c>
      <c r="B141" s="19" t="s">
        <v>308</v>
      </c>
      <c r="C141" s="21" t="s">
        <v>36</v>
      </c>
      <c r="D141" s="19" t="n">
        <v>60</v>
      </c>
      <c r="E141" s="19" t="n">
        <v>60</v>
      </c>
      <c r="F141" s="19" t="n">
        <v>71</v>
      </c>
      <c r="G141" s="19" t="n">
        <v>65</v>
      </c>
      <c r="H141" s="19" t="n">
        <v>45</v>
      </c>
      <c r="I141" s="19" t="str">
        <f aca="false">IF(C141="POTENTIAL - HIGH","EASY ADD - EXISTING SUPPLIER",IF(C141="POTENTIAL - MEDIUM","POSSIBLE ADD",IF(C141="POTENTIAL - LOW","STRETCH ADD",IF(AND(E141&gt;=80,F141&lt;=15),"LEAD - FEW COMPETITORS SELL IT",IF(AND(F141&gt;=50,G141&gt;=70),"CONVENIENCE SELLER - AVAILABILITY IS THE PITCH",IF(F141&gt;=50,"PRICE COMPETITION","CORE RANGE"))))))</f>
        <v>PRICE COMPETITION</v>
      </c>
      <c r="J141" s="22" t="n">
        <f aca="false">IF(LEFT(C141,9)="POTENTIAL","",ROUND(E141*(100-F141)/100,0)+ROW()/10000)</f>
        <v>17.0141</v>
      </c>
      <c r="K141" s="22" t="str">
        <f aca="false">IF(LEFT(C141,9)&lt;&gt;"POTENTIAL","",ROUND(IF(C141="POTENTIAL - HIGH",50,IF(C141="POTENTIAL - MEDIUM",30,15))+0.3*E141+0.2*(100-F141),0))</f>
        <v/>
      </c>
      <c r="L141" s="19" t="s">
        <v>309</v>
      </c>
      <c r="M141" s="19" t="s">
        <v>310</v>
      </c>
      <c r="N141" s="19"/>
    </row>
    <row r="142" customFormat="false" ht="23.85" hidden="false" customHeight="false" outlineLevel="0" collapsed="false">
      <c r="A142" s="19" t="s">
        <v>328</v>
      </c>
      <c r="B142" s="19" t="s">
        <v>308</v>
      </c>
      <c r="C142" s="21" t="s">
        <v>36</v>
      </c>
      <c r="D142" s="19" t="n">
        <v>40</v>
      </c>
      <c r="E142" s="19" t="n">
        <v>40</v>
      </c>
      <c r="F142" s="19" t="n">
        <v>93</v>
      </c>
      <c r="G142" s="19" t="n">
        <v>65</v>
      </c>
      <c r="H142" s="19" t="n">
        <v>45</v>
      </c>
      <c r="I142" s="19" t="str">
        <f aca="false">IF(C142="POTENTIAL - HIGH","EASY ADD - EXISTING SUPPLIER",IF(C142="POTENTIAL - MEDIUM","POSSIBLE ADD",IF(C142="POTENTIAL - LOW","STRETCH ADD",IF(AND(E142&gt;=80,F142&lt;=15),"LEAD - FEW COMPETITORS SELL IT",IF(AND(F142&gt;=50,G142&gt;=70),"CONVENIENCE SELLER - AVAILABILITY IS THE PITCH",IF(F142&gt;=50,"PRICE COMPETITION","CORE RANGE"))))))</f>
        <v>PRICE COMPETITION</v>
      </c>
      <c r="J142" s="22" t="n">
        <f aca="false">IF(LEFT(C142,9)="POTENTIAL","",ROUND(E142*(100-F142)/100,0)+ROW()/10000)</f>
        <v>3.0142</v>
      </c>
      <c r="K142" s="22" t="str">
        <f aca="false">IF(LEFT(C142,9)&lt;&gt;"POTENTIAL","",ROUND(IF(C142="POTENTIAL - HIGH",50,IF(C142="POTENTIAL - MEDIUM",30,15))+0.3*E142+0.2*(100-F142),0))</f>
        <v/>
      </c>
      <c r="L142" s="19" t="s">
        <v>309</v>
      </c>
      <c r="M142" s="19" t="s">
        <v>310</v>
      </c>
      <c r="N142" s="19"/>
    </row>
    <row r="143" customFormat="false" ht="23.85" hidden="false" customHeight="false" outlineLevel="0" collapsed="false">
      <c r="A143" s="19" t="s">
        <v>329</v>
      </c>
      <c r="B143" s="19" t="s">
        <v>308</v>
      </c>
      <c r="C143" s="21" t="s">
        <v>36</v>
      </c>
      <c r="D143" s="19" t="n">
        <v>100</v>
      </c>
      <c r="E143" s="19" t="n">
        <v>100</v>
      </c>
      <c r="F143" s="19" t="n">
        <v>71</v>
      </c>
      <c r="G143" s="19" t="n">
        <v>70</v>
      </c>
      <c r="H143" s="19" t="n">
        <v>45</v>
      </c>
      <c r="I143" s="19" t="str">
        <f aca="false">IF(C143="POTENTIAL - HIGH","EASY ADD - EXISTING SUPPLIER",IF(C143="POTENTIAL - MEDIUM","POSSIBLE ADD",IF(C143="POTENTIAL - LOW","STRETCH ADD",IF(AND(E143&gt;=80,F143&lt;=15),"LEAD - FEW COMPETITORS SELL IT",IF(AND(F143&gt;=50,G143&gt;=70),"CONVENIENCE SELLER - AVAILABILITY IS THE PITCH",IF(F143&gt;=50,"PRICE COMPETITION","CORE RANGE"))))))</f>
        <v>CONVENIENCE SELLER - AVAILABILITY IS THE PITCH</v>
      </c>
      <c r="J143" s="22" t="n">
        <f aca="false">IF(LEFT(C143,9)="POTENTIAL","",ROUND(E143*(100-F143)/100,0)+ROW()/10000)</f>
        <v>29.0143</v>
      </c>
      <c r="K143" s="22" t="str">
        <f aca="false">IF(LEFT(C143,9)&lt;&gt;"POTENTIAL","",ROUND(IF(C143="POTENTIAL - HIGH",50,IF(C143="POTENTIAL - MEDIUM",30,15))+0.3*E143+0.2*(100-F143),0))</f>
        <v/>
      </c>
      <c r="L143" s="19" t="s">
        <v>309</v>
      </c>
      <c r="M143" s="19" t="s">
        <v>310</v>
      </c>
      <c r="N143" s="19"/>
    </row>
    <row r="144" customFormat="false" ht="23.85" hidden="false" customHeight="false" outlineLevel="0" collapsed="false">
      <c r="A144" s="19" t="s">
        <v>330</v>
      </c>
      <c r="B144" s="19" t="s">
        <v>308</v>
      </c>
      <c r="C144" s="21" t="s">
        <v>36</v>
      </c>
      <c r="D144" s="19" t="n">
        <v>20</v>
      </c>
      <c r="E144" s="19" t="n">
        <v>20</v>
      </c>
      <c r="F144" s="19" t="n">
        <v>64</v>
      </c>
      <c r="G144" s="19" t="n">
        <v>65</v>
      </c>
      <c r="H144" s="19" t="n">
        <v>45</v>
      </c>
      <c r="I144" s="19" t="str">
        <f aca="false">IF(C144="POTENTIAL - HIGH","EASY ADD - EXISTING SUPPLIER",IF(C144="POTENTIAL - MEDIUM","POSSIBLE ADD",IF(C144="POTENTIAL - LOW","STRETCH ADD",IF(AND(E144&gt;=80,F144&lt;=15),"LEAD - FEW COMPETITORS SELL IT",IF(AND(F144&gt;=50,G144&gt;=70),"CONVENIENCE SELLER - AVAILABILITY IS THE PITCH",IF(F144&gt;=50,"PRICE COMPETITION","CORE RANGE"))))))</f>
        <v>PRICE COMPETITION</v>
      </c>
      <c r="J144" s="22" t="n">
        <f aca="false">IF(LEFT(C144,9)="POTENTIAL","",ROUND(E144*(100-F144)/100,0)+ROW()/10000)</f>
        <v>7.0144</v>
      </c>
      <c r="K144" s="22" t="str">
        <f aca="false">IF(LEFT(C144,9)&lt;&gt;"POTENTIAL","",ROUND(IF(C144="POTENTIAL - HIGH",50,IF(C144="POTENTIAL - MEDIUM",30,15))+0.3*E144+0.2*(100-F144),0))</f>
        <v/>
      </c>
      <c r="L144" s="19" t="s">
        <v>309</v>
      </c>
      <c r="M144" s="19" t="s">
        <v>310</v>
      </c>
      <c r="N144" s="19"/>
    </row>
    <row r="145" customFormat="false" ht="23.85" hidden="false" customHeight="false" outlineLevel="0" collapsed="false">
      <c r="A145" s="19" t="s">
        <v>331</v>
      </c>
      <c r="B145" s="19" t="s">
        <v>308</v>
      </c>
      <c r="C145" s="21" t="s">
        <v>36</v>
      </c>
      <c r="D145" s="19" t="n">
        <v>80</v>
      </c>
      <c r="E145" s="19" t="n">
        <v>80</v>
      </c>
      <c r="F145" s="19" t="n">
        <v>64</v>
      </c>
      <c r="G145" s="19" t="n">
        <v>65</v>
      </c>
      <c r="H145" s="19" t="n">
        <v>45</v>
      </c>
      <c r="I145" s="19" t="str">
        <f aca="false">IF(C145="POTENTIAL - HIGH","EASY ADD - EXISTING SUPPLIER",IF(C145="POTENTIAL - MEDIUM","POSSIBLE ADD",IF(C145="POTENTIAL - LOW","STRETCH ADD",IF(AND(E145&gt;=80,F145&lt;=15),"LEAD - FEW COMPETITORS SELL IT",IF(AND(F145&gt;=50,G145&gt;=70),"CONVENIENCE SELLER - AVAILABILITY IS THE PITCH",IF(F145&gt;=50,"PRICE COMPETITION","CORE RANGE"))))))</f>
        <v>PRICE COMPETITION</v>
      </c>
      <c r="J145" s="22" t="n">
        <f aca="false">IF(LEFT(C145,9)="POTENTIAL","",ROUND(E145*(100-F145)/100,0)+ROW()/10000)</f>
        <v>29.0145</v>
      </c>
      <c r="K145" s="22" t="str">
        <f aca="false">IF(LEFT(C145,9)&lt;&gt;"POTENTIAL","",ROUND(IF(C145="POTENTIAL - HIGH",50,IF(C145="POTENTIAL - MEDIUM",30,15))+0.3*E145+0.2*(100-F145),0))</f>
        <v/>
      </c>
      <c r="L145" s="19" t="s">
        <v>309</v>
      </c>
      <c r="M145" s="19" t="s">
        <v>310</v>
      </c>
      <c r="N145" s="19"/>
    </row>
    <row r="146" customFormat="false" ht="23.85" hidden="false" customHeight="false" outlineLevel="0" collapsed="false">
      <c r="A146" s="19" t="s">
        <v>332</v>
      </c>
      <c r="B146" s="19" t="s">
        <v>308</v>
      </c>
      <c r="C146" s="21" t="s">
        <v>36</v>
      </c>
      <c r="D146" s="19" t="n">
        <v>100</v>
      </c>
      <c r="E146" s="19" t="n">
        <v>100</v>
      </c>
      <c r="F146" s="19" t="n">
        <v>50</v>
      </c>
      <c r="G146" s="19" t="n">
        <v>65</v>
      </c>
      <c r="H146" s="19" t="n">
        <v>45</v>
      </c>
      <c r="I146" s="19" t="str">
        <f aca="false">IF(C146="POTENTIAL - HIGH","EASY ADD - EXISTING SUPPLIER",IF(C146="POTENTIAL - MEDIUM","POSSIBLE ADD",IF(C146="POTENTIAL - LOW","STRETCH ADD",IF(AND(E146&gt;=80,F146&lt;=15),"LEAD - FEW COMPETITORS SELL IT",IF(AND(F146&gt;=50,G146&gt;=70),"CONVENIENCE SELLER - AVAILABILITY IS THE PITCH",IF(F146&gt;=50,"PRICE COMPETITION","CORE RANGE"))))))</f>
        <v>PRICE COMPETITION</v>
      </c>
      <c r="J146" s="22" t="n">
        <f aca="false">IF(LEFT(C146,9)="POTENTIAL","",ROUND(E146*(100-F146)/100,0)+ROW()/10000)</f>
        <v>50.0146</v>
      </c>
      <c r="K146" s="22" t="str">
        <f aca="false">IF(LEFT(C146,9)&lt;&gt;"POTENTIAL","",ROUND(IF(C146="POTENTIAL - HIGH",50,IF(C146="POTENTIAL - MEDIUM",30,15))+0.3*E146+0.2*(100-F146),0))</f>
        <v/>
      </c>
      <c r="L146" s="19" t="s">
        <v>309</v>
      </c>
      <c r="M146" s="19" t="s">
        <v>310</v>
      </c>
      <c r="N146" s="19"/>
    </row>
    <row r="147" customFormat="false" ht="23.85" hidden="false" customHeight="false" outlineLevel="0" collapsed="false">
      <c r="A147" s="19" t="s">
        <v>333</v>
      </c>
      <c r="B147" s="19" t="s">
        <v>308</v>
      </c>
      <c r="C147" s="21" t="s">
        <v>36</v>
      </c>
      <c r="D147" s="19" t="n">
        <v>60</v>
      </c>
      <c r="E147" s="19" t="n">
        <v>60</v>
      </c>
      <c r="F147" s="19" t="n">
        <v>93</v>
      </c>
      <c r="G147" s="19" t="n">
        <v>65</v>
      </c>
      <c r="H147" s="19" t="n">
        <v>45</v>
      </c>
      <c r="I147" s="19" t="str">
        <f aca="false">IF(C147="POTENTIAL - HIGH","EASY ADD - EXISTING SUPPLIER",IF(C147="POTENTIAL - MEDIUM","POSSIBLE ADD",IF(C147="POTENTIAL - LOW","STRETCH ADD",IF(AND(E147&gt;=80,F147&lt;=15),"LEAD - FEW COMPETITORS SELL IT",IF(AND(F147&gt;=50,G147&gt;=70),"CONVENIENCE SELLER - AVAILABILITY IS THE PITCH",IF(F147&gt;=50,"PRICE COMPETITION","CORE RANGE"))))))</f>
        <v>PRICE COMPETITION</v>
      </c>
      <c r="J147" s="22" t="n">
        <f aca="false">IF(LEFT(C147,9)="POTENTIAL","",ROUND(E147*(100-F147)/100,0)+ROW()/10000)</f>
        <v>4.0147</v>
      </c>
      <c r="K147" s="22" t="str">
        <f aca="false">IF(LEFT(C147,9)&lt;&gt;"POTENTIAL","",ROUND(IF(C147="POTENTIAL - HIGH",50,IF(C147="POTENTIAL - MEDIUM",30,15))+0.3*E147+0.2*(100-F147),0))</f>
        <v/>
      </c>
      <c r="L147" s="19" t="s">
        <v>309</v>
      </c>
      <c r="M147" s="19" t="s">
        <v>310</v>
      </c>
      <c r="N147" s="19"/>
    </row>
    <row r="148" customFormat="false" ht="23.85" hidden="false" customHeight="false" outlineLevel="0" collapsed="false">
      <c r="A148" s="19" t="s">
        <v>334</v>
      </c>
      <c r="B148" s="19" t="s">
        <v>308</v>
      </c>
      <c r="C148" s="21" t="s">
        <v>36</v>
      </c>
      <c r="D148" s="19" t="n">
        <v>80</v>
      </c>
      <c r="E148" s="19" t="n">
        <v>80</v>
      </c>
      <c r="F148" s="19" t="n">
        <v>71</v>
      </c>
      <c r="G148" s="19" t="n">
        <v>65</v>
      </c>
      <c r="H148" s="19" t="n">
        <v>45</v>
      </c>
      <c r="I148" s="19" t="str">
        <f aca="false">IF(C148="POTENTIAL - HIGH","EASY ADD - EXISTING SUPPLIER",IF(C148="POTENTIAL - MEDIUM","POSSIBLE ADD",IF(C148="POTENTIAL - LOW","STRETCH ADD",IF(AND(E148&gt;=80,F148&lt;=15),"LEAD - FEW COMPETITORS SELL IT",IF(AND(F148&gt;=50,G148&gt;=70),"CONVENIENCE SELLER - AVAILABILITY IS THE PITCH",IF(F148&gt;=50,"PRICE COMPETITION","CORE RANGE"))))))</f>
        <v>PRICE COMPETITION</v>
      </c>
      <c r="J148" s="22" t="n">
        <f aca="false">IF(LEFT(C148,9)="POTENTIAL","",ROUND(E148*(100-F148)/100,0)+ROW()/10000)</f>
        <v>23.0148</v>
      </c>
      <c r="K148" s="22" t="str">
        <f aca="false">IF(LEFT(C148,9)&lt;&gt;"POTENTIAL","",ROUND(IF(C148="POTENTIAL - HIGH",50,IF(C148="POTENTIAL - MEDIUM",30,15))+0.3*E148+0.2*(100-F148),0))</f>
        <v/>
      </c>
      <c r="L148" s="19" t="s">
        <v>309</v>
      </c>
      <c r="M148" s="19" t="s">
        <v>310</v>
      </c>
      <c r="N148" s="19"/>
    </row>
    <row r="149" customFormat="false" ht="23.85" hidden="false" customHeight="false" outlineLevel="0" collapsed="false">
      <c r="A149" s="19" t="s">
        <v>335</v>
      </c>
      <c r="B149" s="19" t="s">
        <v>308</v>
      </c>
      <c r="C149" s="21" t="s">
        <v>36</v>
      </c>
      <c r="D149" s="19" t="n">
        <v>40</v>
      </c>
      <c r="E149" s="19" t="n">
        <v>40</v>
      </c>
      <c r="F149" s="19" t="n">
        <v>93</v>
      </c>
      <c r="G149" s="19" t="n">
        <v>70</v>
      </c>
      <c r="H149" s="19" t="n">
        <v>45</v>
      </c>
      <c r="I149" s="19" t="str">
        <f aca="false">IF(C149="POTENTIAL - HIGH","EASY ADD - EXISTING SUPPLIER",IF(C149="POTENTIAL - MEDIUM","POSSIBLE ADD",IF(C149="POTENTIAL - LOW","STRETCH ADD",IF(AND(E149&gt;=80,F149&lt;=15),"LEAD - FEW COMPETITORS SELL IT",IF(AND(F149&gt;=50,G149&gt;=70),"CONVENIENCE SELLER - AVAILABILITY IS THE PITCH",IF(F149&gt;=50,"PRICE COMPETITION","CORE RANGE"))))))</f>
        <v>CONVENIENCE SELLER - AVAILABILITY IS THE PITCH</v>
      </c>
      <c r="J149" s="22" t="n">
        <f aca="false">IF(LEFT(C149,9)="POTENTIAL","",ROUND(E149*(100-F149)/100,0)+ROW()/10000)</f>
        <v>3.0149</v>
      </c>
      <c r="K149" s="22" t="str">
        <f aca="false">IF(LEFT(C149,9)&lt;&gt;"POTENTIAL","",ROUND(IF(C149="POTENTIAL - HIGH",50,IF(C149="POTENTIAL - MEDIUM",30,15))+0.3*E149+0.2*(100-F149),0))</f>
        <v/>
      </c>
      <c r="L149" s="19" t="s">
        <v>309</v>
      </c>
      <c r="M149" s="19" t="s">
        <v>310</v>
      </c>
      <c r="N149" s="19"/>
    </row>
    <row r="150" customFormat="false" ht="23.85" hidden="false" customHeight="false" outlineLevel="0" collapsed="false">
      <c r="A150" s="19" t="s">
        <v>336</v>
      </c>
      <c r="B150" s="19" t="s">
        <v>308</v>
      </c>
      <c r="C150" s="21" t="s">
        <v>36</v>
      </c>
      <c r="D150" s="19" t="n">
        <v>60</v>
      </c>
      <c r="E150" s="19" t="n">
        <v>60</v>
      </c>
      <c r="F150" s="19" t="n">
        <v>71</v>
      </c>
      <c r="G150" s="19" t="n">
        <v>65</v>
      </c>
      <c r="H150" s="19" t="n">
        <v>45</v>
      </c>
      <c r="I150" s="19" t="str">
        <f aca="false">IF(C150="POTENTIAL - HIGH","EASY ADD - EXISTING SUPPLIER",IF(C150="POTENTIAL - MEDIUM","POSSIBLE ADD",IF(C150="POTENTIAL - LOW","STRETCH ADD",IF(AND(E150&gt;=80,F150&lt;=15),"LEAD - FEW COMPETITORS SELL IT",IF(AND(F150&gt;=50,G150&gt;=70),"CONVENIENCE SELLER - AVAILABILITY IS THE PITCH",IF(F150&gt;=50,"PRICE COMPETITION","CORE RANGE"))))))</f>
        <v>PRICE COMPETITION</v>
      </c>
      <c r="J150" s="22" t="n">
        <f aca="false">IF(LEFT(C150,9)="POTENTIAL","",ROUND(E150*(100-F150)/100,0)+ROW()/10000)</f>
        <v>17.015</v>
      </c>
      <c r="K150" s="22" t="str">
        <f aca="false">IF(LEFT(C150,9)&lt;&gt;"POTENTIAL","",ROUND(IF(C150="POTENTIAL - HIGH",50,IF(C150="POTENTIAL - MEDIUM",30,15))+0.3*E150+0.2*(100-F150),0))</f>
        <v/>
      </c>
      <c r="L150" s="19" t="s">
        <v>309</v>
      </c>
      <c r="M150" s="19" t="s">
        <v>310</v>
      </c>
      <c r="N150" s="19"/>
    </row>
    <row r="151" customFormat="false" ht="23.85" hidden="false" customHeight="false" outlineLevel="0" collapsed="false">
      <c r="A151" s="19" t="s">
        <v>337</v>
      </c>
      <c r="B151" s="19" t="s">
        <v>308</v>
      </c>
      <c r="C151" s="21" t="s">
        <v>36</v>
      </c>
      <c r="D151" s="19" t="n">
        <v>60</v>
      </c>
      <c r="E151" s="19" t="n">
        <v>60</v>
      </c>
      <c r="F151" s="19" t="n">
        <v>50</v>
      </c>
      <c r="G151" s="19" t="n">
        <v>65</v>
      </c>
      <c r="H151" s="19" t="n">
        <v>70</v>
      </c>
      <c r="I151" s="19" t="str">
        <f aca="false">IF(C151="POTENTIAL - HIGH","EASY ADD - EXISTING SUPPLIER",IF(C151="POTENTIAL - MEDIUM","POSSIBLE ADD",IF(C151="POTENTIAL - LOW","STRETCH ADD",IF(AND(E151&gt;=80,F151&lt;=15),"LEAD - FEW COMPETITORS SELL IT",IF(AND(F151&gt;=50,G151&gt;=70),"CONVENIENCE SELLER - AVAILABILITY IS THE PITCH",IF(F151&gt;=50,"PRICE COMPETITION","CORE RANGE"))))))</f>
        <v>PRICE COMPETITION</v>
      </c>
      <c r="J151" s="22" t="n">
        <f aca="false">IF(LEFT(C151,9)="POTENTIAL","",ROUND(E151*(100-F151)/100,0)+ROW()/10000)</f>
        <v>30.0151</v>
      </c>
      <c r="K151" s="22" t="str">
        <f aca="false">IF(LEFT(C151,9)&lt;&gt;"POTENTIAL","",ROUND(IF(C151="POTENTIAL - HIGH",50,IF(C151="POTENTIAL - MEDIUM",30,15))+0.3*E151+0.2*(100-F151),0))</f>
        <v/>
      </c>
      <c r="L151" s="19" t="s">
        <v>309</v>
      </c>
      <c r="M151" s="19" t="s">
        <v>310</v>
      </c>
      <c r="N151" s="19"/>
    </row>
    <row r="152" customFormat="false" ht="23.85" hidden="false" customHeight="false" outlineLevel="0" collapsed="false">
      <c r="A152" s="19" t="s">
        <v>338</v>
      </c>
      <c r="B152" s="19" t="s">
        <v>308</v>
      </c>
      <c r="C152" s="21" t="s">
        <v>36</v>
      </c>
      <c r="D152" s="19" t="n">
        <v>80</v>
      </c>
      <c r="E152" s="19" t="n">
        <v>80</v>
      </c>
      <c r="F152" s="19" t="n">
        <v>64</v>
      </c>
      <c r="G152" s="19" t="n">
        <v>65</v>
      </c>
      <c r="H152" s="19" t="n">
        <v>45</v>
      </c>
      <c r="I152" s="19" t="str">
        <f aca="false">IF(C152="POTENTIAL - HIGH","EASY ADD - EXISTING SUPPLIER",IF(C152="POTENTIAL - MEDIUM","POSSIBLE ADD",IF(C152="POTENTIAL - LOW","STRETCH ADD",IF(AND(E152&gt;=80,F152&lt;=15),"LEAD - FEW COMPETITORS SELL IT",IF(AND(F152&gt;=50,G152&gt;=70),"CONVENIENCE SELLER - AVAILABILITY IS THE PITCH",IF(F152&gt;=50,"PRICE COMPETITION","CORE RANGE"))))))</f>
        <v>PRICE COMPETITION</v>
      </c>
      <c r="J152" s="22" t="n">
        <f aca="false">IF(LEFT(C152,9)="POTENTIAL","",ROUND(E152*(100-F152)/100,0)+ROW()/10000)</f>
        <v>29.0152</v>
      </c>
      <c r="K152" s="22" t="str">
        <f aca="false">IF(LEFT(C152,9)&lt;&gt;"POTENTIAL","",ROUND(IF(C152="POTENTIAL - HIGH",50,IF(C152="POTENTIAL - MEDIUM",30,15))+0.3*E152+0.2*(100-F152),0))</f>
        <v/>
      </c>
      <c r="L152" s="19" t="s">
        <v>309</v>
      </c>
      <c r="M152" s="19" t="s">
        <v>310</v>
      </c>
      <c r="N152" s="19"/>
    </row>
    <row r="153" customFormat="false" ht="23.85" hidden="false" customHeight="false" outlineLevel="0" collapsed="false">
      <c r="A153" s="19" t="s">
        <v>339</v>
      </c>
      <c r="B153" s="19" t="s">
        <v>308</v>
      </c>
      <c r="C153" s="21" t="s">
        <v>36</v>
      </c>
      <c r="D153" s="19" t="n">
        <v>60</v>
      </c>
      <c r="E153" s="19" t="n">
        <v>60</v>
      </c>
      <c r="F153" s="19" t="n">
        <v>93</v>
      </c>
      <c r="G153" s="19" t="n">
        <v>80</v>
      </c>
      <c r="H153" s="19" t="n">
        <v>35</v>
      </c>
      <c r="I153" s="19" t="str">
        <f aca="false">IF(C153="POTENTIAL - HIGH","EASY ADD - EXISTING SUPPLIER",IF(C153="POTENTIAL - MEDIUM","POSSIBLE ADD",IF(C153="POTENTIAL - LOW","STRETCH ADD",IF(AND(E153&gt;=80,F153&lt;=15),"LEAD - FEW COMPETITORS SELL IT",IF(AND(F153&gt;=50,G153&gt;=70),"CONVENIENCE SELLER - AVAILABILITY IS THE PITCH",IF(F153&gt;=50,"PRICE COMPETITION","CORE RANGE"))))))</f>
        <v>CONVENIENCE SELLER - AVAILABILITY IS THE PITCH</v>
      </c>
      <c r="J153" s="22" t="n">
        <f aca="false">IF(LEFT(C153,9)="POTENTIAL","",ROUND(E153*(100-F153)/100,0)+ROW()/10000)</f>
        <v>4.0153</v>
      </c>
      <c r="K153" s="22" t="str">
        <f aca="false">IF(LEFT(C153,9)&lt;&gt;"POTENTIAL","",ROUND(IF(C153="POTENTIAL - HIGH",50,IF(C153="POTENTIAL - MEDIUM",30,15))+0.3*E153+0.2*(100-F153),0))</f>
        <v/>
      </c>
      <c r="L153" s="19" t="s">
        <v>309</v>
      </c>
      <c r="M153" s="19" t="s">
        <v>310</v>
      </c>
      <c r="N153" s="19"/>
    </row>
    <row r="154" customFormat="false" ht="23.85" hidden="false" customHeight="false" outlineLevel="0" collapsed="false">
      <c r="A154" s="19" t="s">
        <v>340</v>
      </c>
      <c r="B154" s="19" t="s">
        <v>308</v>
      </c>
      <c r="C154" s="21" t="s">
        <v>36</v>
      </c>
      <c r="D154" s="19" t="n">
        <v>100</v>
      </c>
      <c r="E154" s="19" t="n">
        <v>100</v>
      </c>
      <c r="F154" s="19" t="n">
        <v>93</v>
      </c>
      <c r="G154" s="19" t="n">
        <v>80</v>
      </c>
      <c r="H154" s="19" t="n">
        <v>60</v>
      </c>
      <c r="I154" s="19" t="str">
        <f aca="false">IF(C154="POTENTIAL - HIGH","EASY ADD - EXISTING SUPPLIER",IF(C154="POTENTIAL - MEDIUM","POSSIBLE ADD",IF(C154="POTENTIAL - LOW","STRETCH ADD",IF(AND(E154&gt;=80,F154&lt;=15),"LEAD - FEW COMPETITORS SELL IT",IF(AND(F154&gt;=50,G154&gt;=70),"CONVENIENCE SELLER - AVAILABILITY IS THE PITCH",IF(F154&gt;=50,"PRICE COMPETITION","CORE RANGE"))))))</f>
        <v>CONVENIENCE SELLER - AVAILABILITY IS THE PITCH</v>
      </c>
      <c r="J154" s="22" t="n">
        <f aca="false">IF(LEFT(C154,9)="POTENTIAL","",ROUND(E154*(100-F154)/100,0)+ROW()/10000)</f>
        <v>7.0154</v>
      </c>
      <c r="K154" s="22" t="str">
        <f aca="false">IF(LEFT(C154,9)&lt;&gt;"POTENTIAL","",ROUND(IF(C154="POTENTIAL - HIGH",50,IF(C154="POTENTIAL - MEDIUM",30,15))+0.3*E154+0.2*(100-F154),0))</f>
        <v/>
      </c>
      <c r="L154" s="19" t="s">
        <v>309</v>
      </c>
      <c r="M154" s="19" t="s">
        <v>310</v>
      </c>
      <c r="N154" s="19"/>
    </row>
    <row r="155" customFormat="false" ht="23.85" hidden="false" customHeight="false" outlineLevel="0" collapsed="false">
      <c r="A155" s="19" t="s">
        <v>341</v>
      </c>
      <c r="B155" s="19" t="s">
        <v>308</v>
      </c>
      <c r="C155" s="21" t="s">
        <v>36</v>
      </c>
      <c r="D155" s="19" t="n">
        <v>100</v>
      </c>
      <c r="E155" s="19" t="n">
        <v>100</v>
      </c>
      <c r="F155" s="19" t="n">
        <v>71</v>
      </c>
      <c r="G155" s="19" t="n">
        <v>75</v>
      </c>
      <c r="H155" s="19" t="n">
        <v>70</v>
      </c>
      <c r="I155" s="19" t="str">
        <f aca="false">IF(C155="POTENTIAL - HIGH","EASY ADD - EXISTING SUPPLIER",IF(C155="POTENTIAL - MEDIUM","POSSIBLE ADD",IF(C155="POTENTIAL - LOW","STRETCH ADD",IF(AND(E155&gt;=80,F155&lt;=15),"LEAD - FEW COMPETITORS SELL IT",IF(AND(F155&gt;=50,G155&gt;=70),"CONVENIENCE SELLER - AVAILABILITY IS THE PITCH",IF(F155&gt;=50,"PRICE COMPETITION","CORE RANGE"))))))</f>
        <v>CONVENIENCE SELLER - AVAILABILITY IS THE PITCH</v>
      </c>
      <c r="J155" s="22" t="n">
        <f aca="false">IF(LEFT(C155,9)="POTENTIAL","",ROUND(E155*(100-F155)/100,0)+ROW()/10000)</f>
        <v>29.0155</v>
      </c>
      <c r="K155" s="22" t="str">
        <f aca="false">IF(LEFT(C155,9)&lt;&gt;"POTENTIAL","",ROUND(IF(C155="POTENTIAL - HIGH",50,IF(C155="POTENTIAL - MEDIUM",30,15))+0.3*E155+0.2*(100-F155),0))</f>
        <v/>
      </c>
      <c r="L155" s="19" t="s">
        <v>309</v>
      </c>
      <c r="M155" s="19" t="s">
        <v>310</v>
      </c>
      <c r="N155" s="19"/>
    </row>
    <row r="156" customFormat="false" ht="23.85" hidden="false" customHeight="false" outlineLevel="0" collapsed="false">
      <c r="A156" s="19" t="s">
        <v>342</v>
      </c>
      <c r="B156" s="19" t="s">
        <v>308</v>
      </c>
      <c r="C156" s="21" t="s">
        <v>36</v>
      </c>
      <c r="D156" s="19" t="n">
        <v>80</v>
      </c>
      <c r="E156" s="19" t="n">
        <v>80</v>
      </c>
      <c r="F156" s="19" t="n">
        <v>57</v>
      </c>
      <c r="G156" s="19" t="n">
        <v>65</v>
      </c>
      <c r="H156" s="19" t="n">
        <v>45</v>
      </c>
      <c r="I156" s="19" t="str">
        <f aca="false">IF(C156="POTENTIAL - HIGH","EASY ADD - EXISTING SUPPLIER",IF(C156="POTENTIAL - MEDIUM","POSSIBLE ADD",IF(C156="POTENTIAL - LOW","STRETCH ADD",IF(AND(E156&gt;=80,F156&lt;=15),"LEAD - FEW COMPETITORS SELL IT",IF(AND(F156&gt;=50,G156&gt;=70),"CONVENIENCE SELLER - AVAILABILITY IS THE PITCH",IF(F156&gt;=50,"PRICE COMPETITION","CORE RANGE"))))))</f>
        <v>PRICE COMPETITION</v>
      </c>
      <c r="J156" s="22" t="n">
        <f aca="false">IF(LEFT(C156,9)="POTENTIAL","",ROUND(E156*(100-F156)/100,0)+ROW()/10000)</f>
        <v>34.0156</v>
      </c>
      <c r="K156" s="22" t="str">
        <f aca="false">IF(LEFT(C156,9)&lt;&gt;"POTENTIAL","",ROUND(IF(C156="POTENTIAL - HIGH",50,IF(C156="POTENTIAL - MEDIUM",30,15))+0.3*E156+0.2*(100-F156),0))</f>
        <v/>
      </c>
      <c r="L156" s="19" t="s">
        <v>309</v>
      </c>
      <c r="M156" s="19" t="s">
        <v>310</v>
      </c>
      <c r="N156" s="19"/>
    </row>
    <row r="157" customFormat="false" ht="23.85" hidden="false" customHeight="false" outlineLevel="0" collapsed="false">
      <c r="A157" s="19" t="s">
        <v>343</v>
      </c>
      <c r="B157" s="19" t="s">
        <v>308</v>
      </c>
      <c r="C157" s="21" t="s">
        <v>36</v>
      </c>
      <c r="D157" s="19" t="n">
        <v>80</v>
      </c>
      <c r="E157" s="19" t="n">
        <v>80</v>
      </c>
      <c r="F157" s="19" t="n">
        <v>86</v>
      </c>
      <c r="G157" s="19" t="n">
        <v>80</v>
      </c>
      <c r="H157" s="19" t="n">
        <v>45</v>
      </c>
      <c r="I157" s="19" t="str">
        <f aca="false">IF(C157="POTENTIAL - HIGH","EASY ADD - EXISTING SUPPLIER",IF(C157="POTENTIAL - MEDIUM","POSSIBLE ADD",IF(C157="POTENTIAL - LOW","STRETCH ADD",IF(AND(E157&gt;=80,F157&lt;=15),"LEAD - FEW COMPETITORS SELL IT",IF(AND(F157&gt;=50,G157&gt;=70),"CONVENIENCE SELLER - AVAILABILITY IS THE PITCH",IF(F157&gt;=50,"PRICE COMPETITION","CORE RANGE"))))))</f>
        <v>CONVENIENCE SELLER - AVAILABILITY IS THE PITCH</v>
      </c>
      <c r="J157" s="22" t="n">
        <f aca="false">IF(LEFT(C157,9)="POTENTIAL","",ROUND(E157*(100-F157)/100,0)+ROW()/10000)</f>
        <v>11.0157</v>
      </c>
      <c r="K157" s="22" t="str">
        <f aca="false">IF(LEFT(C157,9)&lt;&gt;"POTENTIAL","",ROUND(IF(C157="POTENTIAL - HIGH",50,IF(C157="POTENTIAL - MEDIUM",30,15))+0.3*E157+0.2*(100-F157),0))</f>
        <v/>
      </c>
      <c r="L157" s="19" t="s">
        <v>309</v>
      </c>
      <c r="M157" s="19" t="s">
        <v>310</v>
      </c>
      <c r="N157" s="19"/>
    </row>
    <row r="158" customFormat="false" ht="23.85" hidden="false" customHeight="false" outlineLevel="0" collapsed="false">
      <c r="A158" s="19" t="s">
        <v>344</v>
      </c>
      <c r="B158" s="19" t="s">
        <v>308</v>
      </c>
      <c r="C158" s="21" t="s">
        <v>36</v>
      </c>
      <c r="D158" s="19" t="n">
        <v>80</v>
      </c>
      <c r="E158" s="19" t="n">
        <v>80</v>
      </c>
      <c r="F158" s="19" t="n">
        <v>71</v>
      </c>
      <c r="G158" s="19" t="n">
        <v>65</v>
      </c>
      <c r="H158" s="19" t="n">
        <v>45</v>
      </c>
      <c r="I158" s="19" t="str">
        <f aca="false">IF(C158="POTENTIAL - HIGH","EASY ADD - EXISTING SUPPLIER",IF(C158="POTENTIAL - MEDIUM","POSSIBLE ADD",IF(C158="POTENTIAL - LOW","STRETCH ADD",IF(AND(E158&gt;=80,F158&lt;=15),"LEAD - FEW COMPETITORS SELL IT",IF(AND(F158&gt;=50,G158&gt;=70),"CONVENIENCE SELLER - AVAILABILITY IS THE PITCH",IF(F158&gt;=50,"PRICE COMPETITION","CORE RANGE"))))))</f>
        <v>PRICE COMPETITION</v>
      </c>
      <c r="J158" s="22" t="n">
        <f aca="false">IF(LEFT(C158,9)="POTENTIAL","",ROUND(E158*(100-F158)/100,0)+ROW()/10000)</f>
        <v>23.0158</v>
      </c>
      <c r="K158" s="22" t="str">
        <f aca="false">IF(LEFT(C158,9)&lt;&gt;"POTENTIAL","",ROUND(IF(C158="POTENTIAL - HIGH",50,IF(C158="POTENTIAL - MEDIUM",30,15))+0.3*E158+0.2*(100-F158),0))</f>
        <v/>
      </c>
      <c r="L158" s="19" t="s">
        <v>309</v>
      </c>
      <c r="M158" s="19" t="s">
        <v>310</v>
      </c>
      <c r="N158" s="19"/>
    </row>
    <row r="159" customFormat="false" ht="23.85" hidden="false" customHeight="false" outlineLevel="0" collapsed="false">
      <c r="A159" s="19" t="s">
        <v>345</v>
      </c>
      <c r="B159" s="19" t="s">
        <v>308</v>
      </c>
      <c r="C159" s="21" t="s">
        <v>36</v>
      </c>
      <c r="D159" s="19" t="n">
        <v>40</v>
      </c>
      <c r="E159" s="19" t="n">
        <v>40</v>
      </c>
      <c r="F159" s="19" t="n">
        <v>86</v>
      </c>
      <c r="G159" s="19" t="n">
        <v>65</v>
      </c>
      <c r="H159" s="19" t="n">
        <v>45</v>
      </c>
      <c r="I159" s="19" t="str">
        <f aca="false">IF(C159="POTENTIAL - HIGH","EASY ADD - EXISTING SUPPLIER",IF(C159="POTENTIAL - MEDIUM","POSSIBLE ADD",IF(C159="POTENTIAL - LOW","STRETCH ADD",IF(AND(E159&gt;=80,F159&lt;=15),"LEAD - FEW COMPETITORS SELL IT",IF(AND(F159&gt;=50,G159&gt;=70),"CONVENIENCE SELLER - AVAILABILITY IS THE PITCH",IF(F159&gt;=50,"PRICE COMPETITION","CORE RANGE"))))))</f>
        <v>PRICE COMPETITION</v>
      </c>
      <c r="J159" s="22" t="n">
        <f aca="false">IF(LEFT(C159,9)="POTENTIAL","",ROUND(E159*(100-F159)/100,0)+ROW()/10000)</f>
        <v>6.0159</v>
      </c>
      <c r="K159" s="22" t="str">
        <f aca="false">IF(LEFT(C159,9)&lt;&gt;"POTENTIAL","",ROUND(IF(C159="POTENTIAL - HIGH",50,IF(C159="POTENTIAL - MEDIUM",30,15))+0.3*E159+0.2*(100-F159),0))</f>
        <v/>
      </c>
      <c r="L159" s="19" t="s">
        <v>309</v>
      </c>
      <c r="M159" s="19" t="s">
        <v>310</v>
      </c>
      <c r="N159" s="19"/>
    </row>
    <row r="160" customFormat="false" ht="23.85" hidden="false" customHeight="false" outlineLevel="0" collapsed="false">
      <c r="A160" s="19" t="s">
        <v>346</v>
      </c>
      <c r="B160" s="19" t="s">
        <v>308</v>
      </c>
      <c r="C160" s="21" t="s">
        <v>36</v>
      </c>
      <c r="D160" s="19" t="n">
        <v>60</v>
      </c>
      <c r="E160" s="19" t="n">
        <v>60</v>
      </c>
      <c r="F160" s="19" t="n">
        <v>50</v>
      </c>
      <c r="G160" s="19" t="n">
        <v>65</v>
      </c>
      <c r="H160" s="19" t="n">
        <v>45</v>
      </c>
      <c r="I160" s="19" t="str">
        <f aca="false">IF(C160="POTENTIAL - HIGH","EASY ADD - EXISTING SUPPLIER",IF(C160="POTENTIAL - MEDIUM","POSSIBLE ADD",IF(C160="POTENTIAL - LOW","STRETCH ADD",IF(AND(E160&gt;=80,F160&lt;=15),"LEAD - FEW COMPETITORS SELL IT",IF(AND(F160&gt;=50,G160&gt;=70),"CONVENIENCE SELLER - AVAILABILITY IS THE PITCH",IF(F160&gt;=50,"PRICE COMPETITION","CORE RANGE"))))))</f>
        <v>PRICE COMPETITION</v>
      </c>
      <c r="J160" s="22" t="n">
        <f aca="false">IF(LEFT(C160,9)="POTENTIAL","",ROUND(E160*(100-F160)/100,0)+ROW()/10000)</f>
        <v>30.016</v>
      </c>
      <c r="K160" s="22" t="str">
        <f aca="false">IF(LEFT(C160,9)&lt;&gt;"POTENTIAL","",ROUND(IF(C160="POTENTIAL - HIGH",50,IF(C160="POTENTIAL - MEDIUM",30,15))+0.3*E160+0.2*(100-F160),0))</f>
        <v/>
      </c>
      <c r="L160" s="19" t="s">
        <v>309</v>
      </c>
      <c r="M160" s="19" t="s">
        <v>310</v>
      </c>
      <c r="N160" s="19"/>
    </row>
    <row r="161" customFormat="false" ht="23.85" hidden="false" customHeight="false" outlineLevel="0" collapsed="false">
      <c r="A161" s="19" t="s">
        <v>347</v>
      </c>
      <c r="B161" s="19" t="s">
        <v>308</v>
      </c>
      <c r="C161" s="21" t="s">
        <v>36</v>
      </c>
      <c r="D161" s="19" t="n">
        <v>60</v>
      </c>
      <c r="E161" s="19" t="n">
        <v>60</v>
      </c>
      <c r="F161" s="19" t="n">
        <v>71</v>
      </c>
      <c r="G161" s="19" t="n">
        <v>65</v>
      </c>
      <c r="H161" s="19" t="n">
        <v>45</v>
      </c>
      <c r="I161" s="19" t="str">
        <f aca="false">IF(C161="POTENTIAL - HIGH","EASY ADD - EXISTING SUPPLIER",IF(C161="POTENTIAL - MEDIUM","POSSIBLE ADD",IF(C161="POTENTIAL - LOW","STRETCH ADD",IF(AND(E161&gt;=80,F161&lt;=15),"LEAD - FEW COMPETITORS SELL IT",IF(AND(F161&gt;=50,G161&gt;=70),"CONVENIENCE SELLER - AVAILABILITY IS THE PITCH",IF(F161&gt;=50,"PRICE COMPETITION","CORE RANGE"))))))</f>
        <v>PRICE COMPETITION</v>
      </c>
      <c r="J161" s="22" t="n">
        <f aca="false">IF(LEFT(C161,9)="POTENTIAL","",ROUND(E161*(100-F161)/100,0)+ROW()/10000)</f>
        <v>17.0161</v>
      </c>
      <c r="K161" s="22" t="str">
        <f aca="false">IF(LEFT(C161,9)&lt;&gt;"POTENTIAL","",ROUND(IF(C161="POTENTIAL - HIGH",50,IF(C161="POTENTIAL - MEDIUM",30,15))+0.3*E161+0.2*(100-F161),0))</f>
        <v/>
      </c>
      <c r="L161" s="19" t="s">
        <v>309</v>
      </c>
      <c r="M161" s="19" t="s">
        <v>310</v>
      </c>
      <c r="N161" s="19"/>
    </row>
    <row r="162" customFormat="false" ht="23.85" hidden="false" customHeight="false" outlineLevel="0" collapsed="false">
      <c r="A162" s="19" t="s">
        <v>348</v>
      </c>
      <c r="B162" s="19" t="s">
        <v>308</v>
      </c>
      <c r="C162" s="21" t="s">
        <v>36</v>
      </c>
      <c r="D162" s="19" t="n">
        <v>20</v>
      </c>
      <c r="E162" s="19" t="n">
        <v>20</v>
      </c>
      <c r="F162" s="19" t="n">
        <v>57</v>
      </c>
      <c r="G162" s="19" t="n">
        <v>75</v>
      </c>
      <c r="H162" s="19" t="n">
        <v>45</v>
      </c>
      <c r="I162" s="19" t="str">
        <f aca="false">IF(C162="POTENTIAL - HIGH","EASY ADD - EXISTING SUPPLIER",IF(C162="POTENTIAL - MEDIUM","POSSIBLE ADD",IF(C162="POTENTIAL - LOW","STRETCH ADD",IF(AND(E162&gt;=80,F162&lt;=15),"LEAD - FEW COMPETITORS SELL IT",IF(AND(F162&gt;=50,G162&gt;=70),"CONVENIENCE SELLER - AVAILABILITY IS THE PITCH",IF(F162&gt;=50,"PRICE COMPETITION","CORE RANGE"))))))</f>
        <v>CONVENIENCE SELLER - AVAILABILITY IS THE PITCH</v>
      </c>
      <c r="J162" s="22" t="n">
        <f aca="false">IF(LEFT(C162,9)="POTENTIAL","",ROUND(E162*(100-F162)/100,0)+ROW()/10000)</f>
        <v>9.0162</v>
      </c>
      <c r="K162" s="22" t="str">
        <f aca="false">IF(LEFT(C162,9)&lt;&gt;"POTENTIAL","",ROUND(IF(C162="POTENTIAL - HIGH",50,IF(C162="POTENTIAL - MEDIUM",30,15))+0.3*E162+0.2*(100-F162),0))</f>
        <v/>
      </c>
      <c r="L162" s="19" t="s">
        <v>309</v>
      </c>
      <c r="M162" s="19" t="s">
        <v>310</v>
      </c>
      <c r="N162" s="19"/>
    </row>
    <row r="163" customFormat="false" ht="23.85" hidden="false" customHeight="false" outlineLevel="0" collapsed="false">
      <c r="A163" s="19" t="s">
        <v>349</v>
      </c>
      <c r="B163" s="19" t="s">
        <v>308</v>
      </c>
      <c r="C163" s="21" t="s">
        <v>36</v>
      </c>
      <c r="D163" s="19" t="n">
        <v>60</v>
      </c>
      <c r="E163" s="19" t="n">
        <v>60</v>
      </c>
      <c r="F163" s="19" t="n">
        <v>14</v>
      </c>
      <c r="G163" s="19" t="n">
        <v>65</v>
      </c>
      <c r="H163" s="19" t="n">
        <v>45</v>
      </c>
      <c r="I163" s="19" t="str">
        <f aca="false">IF(C163="POTENTIAL - HIGH","EASY ADD - EXISTING SUPPLIER",IF(C163="POTENTIAL - MEDIUM","POSSIBLE ADD",IF(C163="POTENTIAL - LOW","STRETCH ADD",IF(AND(E163&gt;=80,F163&lt;=15),"LEAD - FEW COMPETITORS SELL IT",IF(AND(F163&gt;=50,G163&gt;=70),"CONVENIENCE SELLER - AVAILABILITY IS THE PITCH",IF(F163&gt;=50,"PRICE COMPETITION","CORE RANGE"))))))</f>
        <v>CORE RANGE</v>
      </c>
      <c r="J163" s="22" t="n">
        <f aca="false">IF(LEFT(C163,9)="POTENTIAL","",ROUND(E163*(100-F163)/100,0)+ROW()/10000)</f>
        <v>52.0163</v>
      </c>
      <c r="K163" s="22" t="str">
        <f aca="false">IF(LEFT(C163,9)&lt;&gt;"POTENTIAL","",ROUND(IF(C163="POTENTIAL - HIGH",50,IF(C163="POTENTIAL - MEDIUM",30,15))+0.3*E163+0.2*(100-F163),0))</f>
        <v/>
      </c>
      <c r="L163" s="19" t="s">
        <v>309</v>
      </c>
      <c r="M163" s="19" t="s">
        <v>310</v>
      </c>
      <c r="N163" s="19"/>
    </row>
    <row r="164" customFormat="false" ht="23.85" hidden="false" customHeight="false" outlineLevel="0" collapsed="false">
      <c r="A164" s="19" t="s">
        <v>350</v>
      </c>
      <c r="B164" s="19" t="s">
        <v>308</v>
      </c>
      <c r="C164" s="21" t="s">
        <v>36</v>
      </c>
      <c r="D164" s="19" t="n">
        <v>20</v>
      </c>
      <c r="E164" s="19" t="n">
        <v>20</v>
      </c>
      <c r="F164" s="19" t="n">
        <v>57</v>
      </c>
      <c r="G164" s="19" t="n">
        <v>70</v>
      </c>
      <c r="H164" s="19" t="n">
        <v>20</v>
      </c>
      <c r="I164" s="19" t="str">
        <f aca="false">IF(C164="POTENTIAL - HIGH","EASY ADD - EXISTING SUPPLIER",IF(C164="POTENTIAL - MEDIUM","POSSIBLE ADD",IF(C164="POTENTIAL - LOW","STRETCH ADD",IF(AND(E164&gt;=80,F164&lt;=15),"LEAD - FEW COMPETITORS SELL IT",IF(AND(F164&gt;=50,G164&gt;=70),"CONVENIENCE SELLER - AVAILABILITY IS THE PITCH",IF(F164&gt;=50,"PRICE COMPETITION","CORE RANGE"))))))</f>
        <v>CONVENIENCE SELLER - AVAILABILITY IS THE PITCH</v>
      </c>
      <c r="J164" s="22" t="n">
        <f aca="false">IF(LEFT(C164,9)="POTENTIAL","",ROUND(E164*(100-F164)/100,0)+ROW()/10000)</f>
        <v>9.0164</v>
      </c>
      <c r="K164" s="22" t="str">
        <f aca="false">IF(LEFT(C164,9)&lt;&gt;"POTENTIAL","",ROUND(IF(C164="POTENTIAL - HIGH",50,IF(C164="POTENTIAL - MEDIUM",30,15))+0.3*E164+0.2*(100-F164),0))</f>
        <v/>
      </c>
      <c r="L164" s="19" t="s">
        <v>309</v>
      </c>
      <c r="M164" s="19" t="s">
        <v>310</v>
      </c>
      <c r="N164" s="19"/>
    </row>
    <row r="165" customFormat="false" ht="23.85" hidden="false" customHeight="false" outlineLevel="0" collapsed="false">
      <c r="A165" s="19" t="s">
        <v>351</v>
      </c>
      <c r="B165" s="19" t="s">
        <v>308</v>
      </c>
      <c r="C165" s="21" t="s">
        <v>36</v>
      </c>
      <c r="D165" s="19" t="n">
        <v>60</v>
      </c>
      <c r="E165" s="19" t="n">
        <v>60</v>
      </c>
      <c r="F165" s="19" t="n">
        <v>93</v>
      </c>
      <c r="G165" s="19" t="n">
        <v>75</v>
      </c>
      <c r="H165" s="19" t="n">
        <v>35</v>
      </c>
      <c r="I165" s="19" t="str">
        <f aca="false">IF(C165="POTENTIAL - HIGH","EASY ADD - EXISTING SUPPLIER",IF(C165="POTENTIAL - MEDIUM","POSSIBLE ADD",IF(C165="POTENTIAL - LOW","STRETCH ADD",IF(AND(E165&gt;=80,F165&lt;=15),"LEAD - FEW COMPETITORS SELL IT",IF(AND(F165&gt;=50,G165&gt;=70),"CONVENIENCE SELLER - AVAILABILITY IS THE PITCH",IF(F165&gt;=50,"PRICE COMPETITION","CORE RANGE"))))))</f>
        <v>CONVENIENCE SELLER - AVAILABILITY IS THE PITCH</v>
      </c>
      <c r="J165" s="22" t="n">
        <f aca="false">IF(LEFT(C165,9)="POTENTIAL","",ROUND(E165*(100-F165)/100,0)+ROW()/10000)</f>
        <v>4.0165</v>
      </c>
      <c r="K165" s="22" t="str">
        <f aca="false">IF(LEFT(C165,9)&lt;&gt;"POTENTIAL","",ROUND(IF(C165="POTENTIAL - HIGH",50,IF(C165="POTENTIAL - MEDIUM",30,15))+0.3*E165+0.2*(100-F165),0))</f>
        <v/>
      </c>
      <c r="L165" s="19" t="s">
        <v>309</v>
      </c>
      <c r="M165" s="19" t="s">
        <v>310</v>
      </c>
      <c r="N165" s="19"/>
    </row>
    <row r="166" customFormat="false" ht="23.85" hidden="false" customHeight="false" outlineLevel="0" collapsed="false">
      <c r="A166" s="19" t="s">
        <v>352</v>
      </c>
      <c r="B166" s="19" t="s">
        <v>308</v>
      </c>
      <c r="C166" s="21" t="s">
        <v>36</v>
      </c>
      <c r="D166" s="19" t="n">
        <v>40</v>
      </c>
      <c r="E166" s="19" t="n">
        <v>40</v>
      </c>
      <c r="F166" s="19" t="n">
        <v>93</v>
      </c>
      <c r="G166" s="19" t="n">
        <v>85</v>
      </c>
      <c r="H166" s="19" t="n">
        <v>30</v>
      </c>
      <c r="I166" s="19" t="str">
        <f aca="false">IF(C166="POTENTIAL - HIGH","EASY ADD - EXISTING SUPPLIER",IF(C166="POTENTIAL - MEDIUM","POSSIBLE ADD",IF(C166="POTENTIAL - LOW","STRETCH ADD",IF(AND(E166&gt;=80,F166&lt;=15),"LEAD - FEW COMPETITORS SELL IT",IF(AND(F166&gt;=50,G166&gt;=70),"CONVENIENCE SELLER - AVAILABILITY IS THE PITCH",IF(F166&gt;=50,"PRICE COMPETITION","CORE RANGE"))))))</f>
        <v>CONVENIENCE SELLER - AVAILABILITY IS THE PITCH</v>
      </c>
      <c r="J166" s="22" t="n">
        <f aca="false">IF(LEFT(C166,9)="POTENTIAL","",ROUND(E166*(100-F166)/100,0)+ROW()/10000)</f>
        <v>3.0166</v>
      </c>
      <c r="K166" s="22" t="str">
        <f aca="false">IF(LEFT(C166,9)&lt;&gt;"POTENTIAL","",ROUND(IF(C166="POTENTIAL - HIGH",50,IF(C166="POTENTIAL - MEDIUM",30,15))+0.3*E166+0.2*(100-F166),0))</f>
        <v/>
      </c>
      <c r="L166" s="19" t="s">
        <v>309</v>
      </c>
      <c r="M166" s="19" t="s">
        <v>310</v>
      </c>
      <c r="N166" s="19"/>
    </row>
    <row r="167" customFormat="false" ht="46.25" hidden="false" customHeight="false" outlineLevel="0" collapsed="false">
      <c r="A167" s="19" t="s">
        <v>353</v>
      </c>
      <c r="B167" s="19" t="s">
        <v>308</v>
      </c>
      <c r="C167" s="23" t="s">
        <v>40</v>
      </c>
      <c r="D167" s="19" t="n">
        <v>60</v>
      </c>
      <c r="E167" s="19" t="n">
        <v>60</v>
      </c>
      <c r="F167" s="19" t="n">
        <v>93</v>
      </c>
      <c r="G167" s="19" t="n">
        <v>65</v>
      </c>
      <c r="H167" s="19" t="n">
        <v>45</v>
      </c>
      <c r="I167" s="19" t="str">
        <f aca="false">IF(C167="POTENTIAL - HIGH","EASY ADD - EXISTING SUPPLIER",IF(C167="POTENTIAL - MEDIUM","POSSIBLE ADD",IF(C167="POTENTIAL - LOW","STRETCH ADD",IF(AND(E167&gt;=80,F167&lt;=15),"LEAD - FEW COMPETITORS SELL IT",IF(AND(F167&gt;=50,G167&gt;=70),"CONVENIENCE SELLER - AVAILABILITY IS THE PITCH",IF(F167&gt;=50,"PRICE COMPETITION","CORE RANGE"))))))</f>
        <v>PRICE COMPETITION</v>
      </c>
      <c r="J167" s="22" t="n">
        <f aca="false">IF(LEFT(C167,9)="POTENTIAL","",ROUND(E167*(100-F167)/100,0)+ROW()/10000)</f>
        <v>4.0167</v>
      </c>
      <c r="K167" s="22" t="str">
        <f aca="false">IF(LEFT(C167,9)&lt;&gt;"POTENTIAL","",ROUND(IF(C167="POTENTIAL - HIGH",50,IF(C167="POTENTIAL - MEDIUM",30,15))+0.3*E167+0.2*(100-F167),0))</f>
        <v/>
      </c>
      <c r="L167" s="19" t="s">
        <v>354</v>
      </c>
      <c r="M167" s="19" t="s">
        <v>157</v>
      </c>
      <c r="N167" s="19"/>
    </row>
    <row r="168" customFormat="false" ht="46.25" hidden="false" customHeight="false" outlineLevel="0" collapsed="false">
      <c r="A168" s="19" t="s">
        <v>355</v>
      </c>
      <c r="B168" s="19" t="s">
        <v>308</v>
      </c>
      <c r="C168" s="23" t="s">
        <v>40</v>
      </c>
      <c r="D168" s="19" t="n">
        <v>100</v>
      </c>
      <c r="E168" s="19" t="n">
        <v>100</v>
      </c>
      <c r="F168" s="19" t="n">
        <v>7</v>
      </c>
      <c r="G168" s="19" t="n">
        <v>40</v>
      </c>
      <c r="H168" s="19" t="n">
        <v>80</v>
      </c>
      <c r="I168" s="19" t="str">
        <f aca="false">IF(C168="POTENTIAL - HIGH","EASY ADD - EXISTING SUPPLIER",IF(C168="POTENTIAL - MEDIUM","POSSIBLE ADD",IF(C168="POTENTIAL - LOW","STRETCH ADD",IF(AND(E168&gt;=80,F168&lt;=15),"LEAD - FEW COMPETITORS SELL IT",IF(AND(F168&gt;=50,G168&gt;=70),"CONVENIENCE SELLER - AVAILABILITY IS THE PITCH",IF(F168&gt;=50,"PRICE COMPETITION","CORE RANGE"))))))</f>
        <v>LEAD - FEW COMPETITORS SELL IT</v>
      </c>
      <c r="J168" s="22" t="n">
        <f aca="false">IF(LEFT(C168,9)="POTENTIAL","",ROUND(E168*(100-F168)/100,0)+ROW()/10000)</f>
        <v>93.0168</v>
      </c>
      <c r="K168" s="22" t="str">
        <f aca="false">IF(LEFT(C168,9)&lt;&gt;"POTENTIAL","",ROUND(IF(C168="POTENTIAL - HIGH",50,IF(C168="POTENTIAL - MEDIUM",30,15))+0.3*E168+0.2*(100-F168),0))</f>
        <v/>
      </c>
      <c r="L168" s="19" t="s">
        <v>354</v>
      </c>
      <c r="M168" s="19" t="s">
        <v>157</v>
      </c>
      <c r="N168" s="19"/>
    </row>
    <row r="169" customFormat="false" ht="46.25" hidden="false" customHeight="false" outlineLevel="0" collapsed="false">
      <c r="A169" s="19" t="s">
        <v>356</v>
      </c>
      <c r="B169" s="19" t="s">
        <v>308</v>
      </c>
      <c r="C169" s="23" t="s">
        <v>40</v>
      </c>
      <c r="D169" s="19" t="n">
        <v>100</v>
      </c>
      <c r="E169" s="19" t="n">
        <v>100</v>
      </c>
      <c r="F169" s="19" t="n">
        <v>50</v>
      </c>
      <c r="G169" s="19" t="n">
        <v>90</v>
      </c>
      <c r="H169" s="19" t="n">
        <v>45</v>
      </c>
      <c r="I169" s="19" t="str">
        <f aca="false">IF(C169="POTENTIAL - HIGH","EASY ADD - EXISTING SUPPLIER",IF(C169="POTENTIAL - MEDIUM","POSSIBLE ADD",IF(C169="POTENTIAL - LOW","STRETCH ADD",IF(AND(E169&gt;=80,F169&lt;=15),"LEAD - FEW COMPETITORS SELL IT",IF(AND(F169&gt;=50,G169&gt;=70),"CONVENIENCE SELLER - AVAILABILITY IS THE PITCH",IF(F169&gt;=50,"PRICE COMPETITION","CORE RANGE"))))))</f>
        <v>CONVENIENCE SELLER - AVAILABILITY IS THE PITCH</v>
      </c>
      <c r="J169" s="22" t="n">
        <f aca="false">IF(LEFT(C169,9)="POTENTIAL","",ROUND(E169*(100-F169)/100,0)+ROW()/10000)</f>
        <v>50.0169</v>
      </c>
      <c r="K169" s="22" t="str">
        <f aca="false">IF(LEFT(C169,9)&lt;&gt;"POTENTIAL","",ROUND(IF(C169="POTENTIAL - HIGH",50,IF(C169="POTENTIAL - MEDIUM",30,15))+0.3*E169+0.2*(100-F169),0))</f>
        <v/>
      </c>
      <c r="L169" s="19" t="s">
        <v>354</v>
      </c>
      <c r="M169" s="19" t="s">
        <v>157</v>
      </c>
      <c r="N169" s="19"/>
    </row>
    <row r="170" customFormat="false" ht="46.25" hidden="false" customHeight="false" outlineLevel="0" collapsed="false">
      <c r="A170" s="19" t="s">
        <v>357</v>
      </c>
      <c r="B170" s="19" t="s">
        <v>308</v>
      </c>
      <c r="C170" s="23" t="s">
        <v>40</v>
      </c>
      <c r="D170" s="19" t="n">
        <v>100</v>
      </c>
      <c r="E170" s="19" t="n">
        <v>100</v>
      </c>
      <c r="F170" s="19" t="n">
        <v>29</v>
      </c>
      <c r="G170" s="19" t="n">
        <v>85</v>
      </c>
      <c r="H170" s="19" t="n">
        <v>45</v>
      </c>
      <c r="I170" s="19" t="str">
        <f aca="false">IF(C170="POTENTIAL - HIGH","EASY ADD - EXISTING SUPPLIER",IF(C170="POTENTIAL - MEDIUM","POSSIBLE ADD",IF(C170="POTENTIAL - LOW","STRETCH ADD",IF(AND(E170&gt;=80,F170&lt;=15),"LEAD - FEW COMPETITORS SELL IT",IF(AND(F170&gt;=50,G170&gt;=70),"CONVENIENCE SELLER - AVAILABILITY IS THE PITCH",IF(F170&gt;=50,"PRICE COMPETITION","CORE RANGE"))))))</f>
        <v>CORE RANGE</v>
      </c>
      <c r="J170" s="22" t="n">
        <f aca="false">IF(LEFT(C170,9)="POTENTIAL","",ROUND(E170*(100-F170)/100,0)+ROW()/10000)</f>
        <v>71.017</v>
      </c>
      <c r="K170" s="22" t="str">
        <f aca="false">IF(LEFT(C170,9)&lt;&gt;"POTENTIAL","",ROUND(IF(C170="POTENTIAL - HIGH",50,IF(C170="POTENTIAL - MEDIUM",30,15))+0.3*E170+0.2*(100-F170),0))</f>
        <v/>
      </c>
      <c r="L170" s="19" t="s">
        <v>354</v>
      </c>
      <c r="M170" s="19" t="s">
        <v>157</v>
      </c>
      <c r="N170" s="19"/>
    </row>
    <row r="171" customFormat="false" ht="46.25" hidden="false" customHeight="false" outlineLevel="0" collapsed="false">
      <c r="A171" s="19" t="s">
        <v>358</v>
      </c>
      <c r="B171" s="19" t="s">
        <v>308</v>
      </c>
      <c r="C171" s="23" t="s">
        <v>40</v>
      </c>
      <c r="D171" s="19" t="n">
        <v>60</v>
      </c>
      <c r="E171" s="19" t="n">
        <v>60</v>
      </c>
      <c r="F171" s="19" t="n">
        <v>79</v>
      </c>
      <c r="G171" s="19" t="n">
        <v>80</v>
      </c>
      <c r="H171" s="19" t="n">
        <v>45</v>
      </c>
      <c r="I171" s="19" t="str">
        <f aca="false">IF(C171="POTENTIAL - HIGH","EASY ADD - EXISTING SUPPLIER",IF(C171="POTENTIAL - MEDIUM","POSSIBLE ADD",IF(C171="POTENTIAL - LOW","STRETCH ADD",IF(AND(E171&gt;=80,F171&lt;=15),"LEAD - FEW COMPETITORS SELL IT",IF(AND(F171&gt;=50,G171&gt;=70),"CONVENIENCE SELLER - AVAILABILITY IS THE PITCH",IF(F171&gt;=50,"PRICE COMPETITION","CORE RANGE"))))))</f>
        <v>CONVENIENCE SELLER - AVAILABILITY IS THE PITCH</v>
      </c>
      <c r="J171" s="22" t="n">
        <f aca="false">IF(LEFT(C171,9)="POTENTIAL","",ROUND(E171*(100-F171)/100,0)+ROW()/10000)</f>
        <v>13.0171</v>
      </c>
      <c r="K171" s="22" t="str">
        <f aca="false">IF(LEFT(C171,9)&lt;&gt;"POTENTIAL","",ROUND(IF(C171="POTENTIAL - HIGH",50,IF(C171="POTENTIAL - MEDIUM",30,15))+0.3*E171+0.2*(100-F171),0))</f>
        <v/>
      </c>
      <c r="L171" s="19" t="s">
        <v>354</v>
      </c>
      <c r="M171" s="19" t="s">
        <v>157</v>
      </c>
      <c r="N171" s="19"/>
    </row>
    <row r="172" customFormat="false" ht="46.25" hidden="false" customHeight="false" outlineLevel="0" collapsed="false">
      <c r="A172" s="19" t="s">
        <v>359</v>
      </c>
      <c r="B172" s="19" t="s">
        <v>308</v>
      </c>
      <c r="C172" s="23" t="s">
        <v>40</v>
      </c>
      <c r="D172" s="19" t="n">
        <v>60</v>
      </c>
      <c r="E172" s="19" t="n">
        <v>60</v>
      </c>
      <c r="F172" s="19" t="n">
        <v>64</v>
      </c>
      <c r="G172" s="19" t="n">
        <v>65</v>
      </c>
      <c r="H172" s="19" t="n">
        <v>65</v>
      </c>
      <c r="I172" s="19" t="str">
        <f aca="false">IF(C172="POTENTIAL - HIGH","EASY ADD - EXISTING SUPPLIER",IF(C172="POTENTIAL - MEDIUM","POSSIBLE ADD",IF(C172="POTENTIAL - LOW","STRETCH ADD",IF(AND(E172&gt;=80,F172&lt;=15),"LEAD - FEW COMPETITORS SELL IT",IF(AND(F172&gt;=50,G172&gt;=70),"CONVENIENCE SELLER - AVAILABILITY IS THE PITCH",IF(F172&gt;=50,"PRICE COMPETITION","CORE RANGE"))))))</f>
        <v>PRICE COMPETITION</v>
      </c>
      <c r="J172" s="22" t="n">
        <f aca="false">IF(LEFT(C172,9)="POTENTIAL","",ROUND(E172*(100-F172)/100,0)+ROW()/10000)</f>
        <v>22.0172</v>
      </c>
      <c r="K172" s="22" t="str">
        <f aca="false">IF(LEFT(C172,9)&lt;&gt;"POTENTIAL","",ROUND(IF(C172="POTENTIAL - HIGH",50,IF(C172="POTENTIAL - MEDIUM",30,15))+0.3*E172+0.2*(100-F172),0))</f>
        <v/>
      </c>
      <c r="L172" s="19" t="s">
        <v>354</v>
      </c>
      <c r="M172" s="19" t="s">
        <v>157</v>
      </c>
      <c r="N172" s="19"/>
    </row>
    <row r="173" customFormat="false" ht="46.25" hidden="false" customHeight="false" outlineLevel="0" collapsed="false">
      <c r="A173" s="19" t="s">
        <v>360</v>
      </c>
      <c r="B173" s="19" t="s">
        <v>308</v>
      </c>
      <c r="C173" s="23" t="s">
        <v>40</v>
      </c>
      <c r="D173" s="19" t="n">
        <v>40</v>
      </c>
      <c r="E173" s="19" t="n">
        <v>40</v>
      </c>
      <c r="F173" s="19" t="n">
        <v>86</v>
      </c>
      <c r="G173" s="19" t="n">
        <v>65</v>
      </c>
      <c r="H173" s="19" t="n">
        <v>45</v>
      </c>
      <c r="I173" s="19" t="str">
        <f aca="false">IF(C173="POTENTIAL - HIGH","EASY ADD - EXISTING SUPPLIER",IF(C173="POTENTIAL - MEDIUM","POSSIBLE ADD",IF(C173="POTENTIAL - LOW","STRETCH ADD",IF(AND(E173&gt;=80,F173&lt;=15),"LEAD - FEW COMPETITORS SELL IT",IF(AND(F173&gt;=50,G173&gt;=70),"CONVENIENCE SELLER - AVAILABILITY IS THE PITCH",IF(F173&gt;=50,"PRICE COMPETITION","CORE RANGE"))))))</f>
        <v>PRICE COMPETITION</v>
      </c>
      <c r="J173" s="22" t="n">
        <f aca="false">IF(LEFT(C173,9)="POTENTIAL","",ROUND(E173*(100-F173)/100,0)+ROW()/10000)</f>
        <v>6.0173</v>
      </c>
      <c r="K173" s="22" t="str">
        <f aca="false">IF(LEFT(C173,9)&lt;&gt;"POTENTIAL","",ROUND(IF(C173="POTENTIAL - HIGH",50,IF(C173="POTENTIAL - MEDIUM",30,15))+0.3*E173+0.2*(100-F173),0))</f>
        <v/>
      </c>
      <c r="L173" s="19" t="s">
        <v>354</v>
      </c>
      <c r="M173" s="19" t="s">
        <v>157</v>
      </c>
      <c r="N173" s="19"/>
    </row>
    <row r="174" customFormat="false" ht="46.25" hidden="false" customHeight="false" outlineLevel="0" collapsed="false">
      <c r="A174" s="19" t="s">
        <v>361</v>
      </c>
      <c r="B174" s="19" t="s">
        <v>308</v>
      </c>
      <c r="C174" s="23" t="s">
        <v>40</v>
      </c>
      <c r="D174" s="19" t="n">
        <v>60</v>
      </c>
      <c r="E174" s="19" t="n">
        <v>60</v>
      </c>
      <c r="F174" s="19" t="n">
        <v>64</v>
      </c>
      <c r="G174" s="19" t="n">
        <v>65</v>
      </c>
      <c r="H174" s="19" t="n">
        <v>45</v>
      </c>
      <c r="I174" s="19" t="str">
        <f aca="false">IF(C174="POTENTIAL - HIGH","EASY ADD - EXISTING SUPPLIER",IF(C174="POTENTIAL - MEDIUM","POSSIBLE ADD",IF(C174="POTENTIAL - LOW","STRETCH ADD",IF(AND(E174&gt;=80,F174&lt;=15),"LEAD - FEW COMPETITORS SELL IT",IF(AND(F174&gt;=50,G174&gt;=70),"CONVENIENCE SELLER - AVAILABILITY IS THE PITCH",IF(F174&gt;=50,"PRICE COMPETITION","CORE RANGE"))))))</f>
        <v>PRICE COMPETITION</v>
      </c>
      <c r="J174" s="22" t="n">
        <f aca="false">IF(LEFT(C174,9)="POTENTIAL","",ROUND(E174*(100-F174)/100,0)+ROW()/10000)</f>
        <v>22.0174</v>
      </c>
      <c r="K174" s="22" t="str">
        <f aca="false">IF(LEFT(C174,9)&lt;&gt;"POTENTIAL","",ROUND(IF(C174="POTENTIAL - HIGH",50,IF(C174="POTENTIAL - MEDIUM",30,15))+0.3*E174+0.2*(100-F174),0))</f>
        <v/>
      </c>
      <c r="L174" s="19" t="s">
        <v>354</v>
      </c>
      <c r="M174" s="19" t="s">
        <v>157</v>
      </c>
      <c r="N174" s="19"/>
    </row>
    <row r="175" customFormat="false" ht="46.25" hidden="false" customHeight="false" outlineLevel="0" collapsed="false">
      <c r="A175" s="19" t="s">
        <v>362</v>
      </c>
      <c r="B175" s="19" t="s">
        <v>308</v>
      </c>
      <c r="C175" s="23" t="s">
        <v>40</v>
      </c>
      <c r="D175" s="19" t="n">
        <v>40</v>
      </c>
      <c r="E175" s="19" t="n">
        <v>40</v>
      </c>
      <c r="F175" s="19" t="n">
        <v>21</v>
      </c>
      <c r="G175" s="19" t="n">
        <v>35</v>
      </c>
      <c r="H175" s="19" t="n">
        <v>85</v>
      </c>
      <c r="I175" s="19" t="str">
        <f aca="false">IF(C175="POTENTIAL - HIGH","EASY ADD - EXISTING SUPPLIER",IF(C175="POTENTIAL - MEDIUM","POSSIBLE ADD",IF(C175="POTENTIAL - LOW","STRETCH ADD",IF(AND(E175&gt;=80,F175&lt;=15),"LEAD - FEW COMPETITORS SELL IT",IF(AND(F175&gt;=50,G175&gt;=70),"CONVENIENCE SELLER - AVAILABILITY IS THE PITCH",IF(F175&gt;=50,"PRICE COMPETITION","CORE RANGE"))))))</f>
        <v>CORE RANGE</v>
      </c>
      <c r="J175" s="22" t="n">
        <f aca="false">IF(LEFT(C175,9)="POTENTIAL","",ROUND(E175*(100-F175)/100,0)+ROW()/10000)</f>
        <v>32.0175</v>
      </c>
      <c r="K175" s="22" t="str">
        <f aca="false">IF(LEFT(C175,9)&lt;&gt;"POTENTIAL","",ROUND(IF(C175="POTENTIAL - HIGH",50,IF(C175="POTENTIAL - MEDIUM",30,15))+0.3*E175+0.2*(100-F175),0))</f>
        <v/>
      </c>
      <c r="L175" s="19" t="s">
        <v>354</v>
      </c>
      <c r="M175" s="19" t="s">
        <v>157</v>
      </c>
      <c r="N175" s="19"/>
    </row>
    <row r="176" customFormat="false" ht="46.25" hidden="false" customHeight="false" outlineLevel="0" collapsed="false">
      <c r="A176" s="19" t="s">
        <v>363</v>
      </c>
      <c r="B176" s="19" t="s">
        <v>308</v>
      </c>
      <c r="C176" s="23" t="s">
        <v>40</v>
      </c>
      <c r="D176" s="19" t="n">
        <v>60</v>
      </c>
      <c r="E176" s="19" t="n">
        <v>60</v>
      </c>
      <c r="F176" s="19" t="n">
        <v>86</v>
      </c>
      <c r="G176" s="19" t="n">
        <v>80</v>
      </c>
      <c r="H176" s="19" t="n">
        <v>45</v>
      </c>
      <c r="I176" s="19" t="str">
        <f aca="false">IF(C176="POTENTIAL - HIGH","EASY ADD - EXISTING SUPPLIER",IF(C176="POTENTIAL - MEDIUM","POSSIBLE ADD",IF(C176="POTENTIAL - LOW","STRETCH ADD",IF(AND(E176&gt;=80,F176&lt;=15),"LEAD - FEW COMPETITORS SELL IT",IF(AND(F176&gt;=50,G176&gt;=70),"CONVENIENCE SELLER - AVAILABILITY IS THE PITCH",IF(F176&gt;=50,"PRICE COMPETITION","CORE RANGE"))))))</f>
        <v>CONVENIENCE SELLER - AVAILABILITY IS THE PITCH</v>
      </c>
      <c r="J176" s="22" t="n">
        <f aca="false">IF(LEFT(C176,9)="POTENTIAL","",ROUND(E176*(100-F176)/100,0)+ROW()/10000)</f>
        <v>8.0176</v>
      </c>
      <c r="K176" s="22" t="str">
        <f aca="false">IF(LEFT(C176,9)&lt;&gt;"POTENTIAL","",ROUND(IF(C176="POTENTIAL - HIGH",50,IF(C176="POTENTIAL - MEDIUM",30,15))+0.3*E176+0.2*(100-F176),0))</f>
        <v/>
      </c>
      <c r="L176" s="19" t="s">
        <v>354</v>
      </c>
      <c r="M176" s="19" t="s">
        <v>157</v>
      </c>
      <c r="N176" s="19"/>
    </row>
    <row r="177" customFormat="false" ht="46.25" hidden="false" customHeight="false" outlineLevel="0" collapsed="false">
      <c r="A177" s="19" t="s">
        <v>364</v>
      </c>
      <c r="B177" s="19" t="s">
        <v>308</v>
      </c>
      <c r="C177" s="23" t="s">
        <v>40</v>
      </c>
      <c r="D177" s="19" t="n">
        <v>60</v>
      </c>
      <c r="E177" s="19" t="n">
        <v>60</v>
      </c>
      <c r="F177" s="19" t="n">
        <v>86</v>
      </c>
      <c r="G177" s="19" t="n">
        <v>80</v>
      </c>
      <c r="H177" s="19" t="n">
        <v>45</v>
      </c>
      <c r="I177" s="19" t="str">
        <f aca="false">IF(C177="POTENTIAL - HIGH","EASY ADD - EXISTING SUPPLIER",IF(C177="POTENTIAL - MEDIUM","POSSIBLE ADD",IF(C177="POTENTIAL - LOW","STRETCH ADD",IF(AND(E177&gt;=80,F177&lt;=15),"LEAD - FEW COMPETITORS SELL IT",IF(AND(F177&gt;=50,G177&gt;=70),"CONVENIENCE SELLER - AVAILABILITY IS THE PITCH",IF(F177&gt;=50,"PRICE COMPETITION","CORE RANGE"))))))</f>
        <v>CONVENIENCE SELLER - AVAILABILITY IS THE PITCH</v>
      </c>
      <c r="J177" s="22" t="n">
        <f aca="false">IF(LEFT(C177,9)="POTENTIAL","",ROUND(E177*(100-F177)/100,0)+ROW()/10000)</f>
        <v>8.0177</v>
      </c>
      <c r="K177" s="22" t="str">
        <f aca="false">IF(LEFT(C177,9)&lt;&gt;"POTENTIAL","",ROUND(IF(C177="POTENTIAL - HIGH",50,IF(C177="POTENTIAL - MEDIUM",30,15))+0.3*E177+0.2*(100-F177),0))</f>
        <v/>
      </c>
      <c r="L177" s="19" t="s">
        <v>354</v>
      </c>
      <c r="M177" s="19" t="s">
        <v>157</v>
      </c>
      <c r="N177" s="19"/>
    </row>
    <row r="178" customFormat="false" ht="46.25" hidden="false" customHeight="false" outlineLevel="0" collapsed="false">
      <c r="A178" s="19" t="s">
        <v>365</v>
      </c>
      <c r="B178" s="19" t="s">
        <v>125</v>
      </c>
      <c r="C178" s="25" t="s">
        <v>366</v>
      </c>
      <c r="D178" s="19" t="n">
        <v>40</v>
      </c>
      <c r="E178" s="19" t="n">
        <v>40</v>
      </c>
      <c r="F178" s="19" t="n">
        <v>60</v>
      </c>
      <c r="G178" s="19" t="n">
        <v>60</v>
      </c>
      <c r="H178" s="19" t="n">
        <v>50</v>
      </c>
      <c r="I178" s="19" t="str">
        <f aca="false">IF(C178="POTENTIAL - HIGH","EASY ADD - EXISTING SUPPLIER",IF(C178="POTENTIAL - MEDIUM","POSSIBLE ADD",IF(C178="POTENTIAL - LOW","STRETCH ADD",IF(AND(E178&gt;=80,F178&lt;=15),"LEAD - FEW COMPETITORS SELL IT",IF(AND(F178&gt;=50,G178&gt;=70),"CONVENIENCE SELLER - AVAILABILITY IS THE PITCH",IF(F178&gt;=50,"PRICE COMPETITION","CORE RANGE"))))))</f>
        <v>EASY ADD - EXISTING SUPPLIER</v>
      </c>
      <c r="J178" s="22" t="str">
        <f aca="false">IF(LEFT(C178,9)="POTENTIAL","",ROUND(E178*(100-F178)/100,0)+ROW()/10000)</f>
        <v/>
      </c>
      <c r="K178" s="22" t="n">
        <f aca="false">IF(LEFT(C178,9)&lt;&gt;"POTENTIAL","",ROUND(IF(C178="POTENTIAL - HIGH",50,IF(C178="POTENTIAL - MEDIUM",30,15))+0.3*E178+0.2*(100-F178),0))</f>
        <v>70</v>
      </c>
      <c r="L178" s="19" t="s">
        <v>367</v>
      </c>
      <c r="M178" s="19" t="s">
        <v>157</v>
      </c>
      <c r="N178" s="19" t="s">
        <v>368</v>
      </c>
    </row>
    <row r="179" customFormat="false" ht="46.25" hidden="false" customHeight="false" outlineLevel="0" collapsed="false">
      <c r="A179" s="19" t="s">
        <v>369</v>
      </c>
      <c r="B179" s="19" t="s">
        <v>163</v>
      </c>
      <c r="C179" s="25" t="s">
        <v>366</v>
      </c>
      <c r="D179" s="19" t="n">
        <v>80</v>
      </c>
      <c r="E179" s="19" t="n">
        <v>80</v>
      </c>
      <c r="F179" s="19" t="n">
        <v>75</v>
      </c>
      <c r="G179" s="19" t="n">
        <v>70</v>
      </c>
      <c r="H179" s="19" t="n">
        <v>45</v>
      </c>
      <c r="I179" s="19" t="str">
        <f aca="false">IF(C179="POTENTIAL - HIGH","EASY ADD - EXISTING SUPPLIER",IF(C179="POTENTIAL - MEDIUM","POSSIBLE ADD",IF(C179="POTENTIAL - LOW","STRETCH ADD",IF(AND(E179&gt;=80,F179&lt;=15),"LEAD - FEW COMPETITORS SELL IT",IF(AND(F179&gt;=50,G179&gt;=70),"CONVENIENCE SELLER - AVAILABILITY IS THE PITCH",IF(F179&gt;=50,"PRICE COMPETITION","CORE RANGE"))))))</f>
        <v>EASY ADD - EXISTING SUPPLIER</v>
      </c>
      <c r="J179" s="22" t="str">
        <f aca="false">IF(LEFT(C179,9)="POTENTIAL","",ROUND(E179*(100-F179)/100,0)+ROW()/10000)</f>
        <v/>
      </c>
      <c r="K179" s="22" t="n">
        <f aca="false">IF(LEFT(C179,9)&lt;&gt;"POTENTIAL","",ROUND(IF(C179="POTENTIAL - HIGH",50,IF(C179="POTENTIAL - MEDIUM",30,15))+0.3*E179+0.2*(100-F179),0))</f>
        <v>79</v>
      </c>
      <c r="L179" s="19" t="s">
        <v>370</v>
      </c>
      <c r="M179" s="19" t="s">
        <v>371</v>
      </c>
      <c r="N179" s="19" t="s">
        <v>372</v>
      </c>
    </row>
    <row r="180" customFormat="false" ht="23.85" hidden="false" customHeight="false" outlineLevel="0" collapsed="false">
      <c r="A180" s="19" t="s">
        <v>373</v>
      </c>
      <c r="B180" s="19" t="s">
        <v>163</v>
      </c>
      <c r="C180" s="25" t="s">
        <v>374</v>
      </c>
      <c r="D180" s="19" t="n">
        <v>60</v>
      </c>
      <c r="E180" s="19" t="n">
        <v>60</v>
      </c>
      <c r="F180" s="19" t="n">
        <v>60</v>
      </c>
      <c r="G180" s="19" t="n">
        <v>55</v>
      </c>
      <c r="H180" s="19" t="n">
        <v>40</v>
      </c>
      <c r="I180" s="19" t="str">
        <f aca="false">IF(C180="POTENTIAL - HIGH","EASY ADD - EXISTING SUPPLIER",IF(C180="POTENTIAL - MEDIUM","POSSIBLE ADD",IF(C180="POTENTIAL - LOW","STRETCH ADD",IF(AND(E180&gt;=80,F180&lt;=15),"LEAD - FEW COMPETITORS SELL IT",IF(AND(F180&gt;=50,G180&gt;=70),"CONVENIENCE SELLER - AVAILABILITY IS THE PITCH",IF(F180&gt;=50,"PRICE COMPETITION","CORE RANGE"))))))</f>
        <v>POSSIBLE ADD</v>
      </c>
      <c r="J180" s="22" t="str">
        <f aca="false">IF(LEFT(C180,9)="POTENTIAL","",ROUND(E180*(100-F180)/100,0)+ROW()/10000)</f>
        <v/>
      </c>
      <c r="K180" s="22" t="n">
        <f aca="false">IF(LEFT(C180,9)&lt;&gt;"POTENTIAL","",ROUND(IF(C180="POTENTIAL - HIGH",50,IF(C180="POTENTIAL - MEDIUM",30,15))+0.3*E180+0.2*(100-F180),0))</f>
        <v>56</v>
      </c>
      <c r="L180" s="19" t="s">
        <v>375</v>
      </c>
      <c r="M180" s="19"/>
      <c r="N180" s="19" t="s">
        <v>376</v>
      </c>
    </row>
    <row r="181" customFormat="false" ht="46.25" hidden="false" customHeight="false" outlineLevel="0" collapsed="false">
      <c r="A181" s="19" t="s">
        <v>377</v>
      </c>
      <c r="B181" s="19" t="s">
        <v>378</v>
      </c>
      <c r="C181" s="25" t="s">
        <v>366</v>
      </c>
      <c r="D181" s="19" t="n">
        <v>40</v>
      </c>
      <c r="E181" s="19" t="n">
        <v>40</v>
      </c>
      <c r="F181" s="19" t="n">
        <v>25</v>
      </c>
      <c r="G181" s="19" t="n">
        <v>35</v>
      </c>
      <c r="H181" s="19" t="n">
        <v>90</v>
      </c>
      <c r="I181" s="19" t="str">
        <f aca="false">IF(C181="POTENTIAL - HIGH","EASY ADD - EXISTING SUPPLIER",IF(C181="POTENTIAL - MEDIUM","POSSIBLE ADD",IF(C181="POTENTIAL - LOW","STRETCH ADD",IF(AND(E181&gt;=80,F181&lt;=15),"LEAD - FEW COMPETITORS SELL IT",IF(AND(F181&gt;=50,G181&gt;=70),"CONVENIENCE SELLER - AVAILABILITY IS THE PITCH",IF(F181&gt;=50,"PRICE COMPETITION","CORE RANGE"))))))</f>
        <v>EASY ADD - EXISTING SUPPLIER</v>
      </c>
      <c r="J181" s="22" t="str">
        <f aca="false">IF(LEFT(C181,9)="POTENTIAL","",ROUND(E181*(100-F181)/100,0)+ROW()/10000)</f>
        <v/>
      </c>
      <c r="K181" s="22" t="n">
        <f aca="false">IF(LEFT(C181,9)&lt;&gt;"POTENTIAL","",ROUND(IF(C181="POTENTIAL - HIGH",50,IF(C181="POTENTIAL - MEDIUM",30,15))+0.3*E181+0.2*(100-F181),0))</f>
        <v>77</v>
      </c>
      <c r="L181" s="19" t="s">
        <v>379</v>
      </c>
      <c r="M181" s="19" t="s">
        <v>185</v>
      </c>
      <c r="N181" s="19" t="s">
        <v>380</v>
      </c>
    </row>
    <row r="182" customFormat="false" ht="23.85" hidden="false" customHeight="false" outlineLevel="0" collapsed="false">
      <c r="A182" s="19" t="s">
        <v>381</v>
      </c>
      <c r="B182" s="19" t="s">
        <v>125</v>
      </c>
      <c r="C182" s="25" t="s">
        <v>374</v>
      </c>
      <c r="D182" s="19" t="n">
        <v>60</v>
      </c>
      <c r="E182" s="19" t="n">
        <v>60</v>
      </c>
      <c r="F182" s="19" t="n">
        <v>60</v>
      </c>
      <c r="G182" s="19" t="n">
        <v>55</v>
      </c>
      <c r="H182" s="19" t="n">
        <v>45</v>
      </c>
      <c r="I182" s="19" t="str">
        <f aca="false">IF(C182="POTENTIAL - HIGH","EASY ADD - EXISTING SUPPLIER",IF(C182="POTENTIAL - MEDIUM","POSSIBLE ADD",IF(C182="POTENTIAL - LOW","STRETCH ADD",IF(AND(E182&gt;=80,F182&lt;=15),"LEAD - FEW COMPETITORS SELL IT",IF(AND(F182&gt;=50,G182&gt;=70),"CONVENIENCE SELLER - AVAILABILITY IS THE PITCH",IF(F182&gt;=50,"PRICE COMPETITION","CORE RANGE"))))))</f>
        <v>POSSIBLE ADD</v>
      </c>
      <c r="J182" s="22" t="str">
        <f aca="false">IF(LEFT(C182,9)="POTENTIAL","",ROUND(E182*(100-F182)/100,0)+ROW()/10000)</f>
        <v/>
      </c>
      <c r="K182" s="22" t="n">
        <f aca="false">IF(LEFT(C182,9)&lt;&gt;"POTENTIAL","",ROUND(IF(C182="POTENTIAL - HIGH",50,IF(C182="POTENTIAL - MEDIUM",30,15))+0.3*E182+0.2*(100-F182),0))</f>
        <v>56</v>
      </c>
      <c r="L182" s="19" t="s">
        <v>382</v>
      </c>
      <c r="M182" s="19"/>
      <c r="N182" s="19" t="s">
        <v>383</v>
      </c>
    </row>
    <row r="183" customFormat="false" ht="35.05" hidden="false" customHeight="false" outlineLevel="0" collapsed="false">
      <c r="A183" s="19" t="s">
        <v>384</v>
      </c>
      <c r="B183" s="19" t="s">
        <v>385</v>
      </c>
      <c r="C183" s="25" t="s">
        <v>366</v>
      </c>
      <c r="D183" s="19" t="n">
        <v>60</v>
      </c>
      <c r="E183" s="19" t="n">
        <v>40</v>
      </c>
      <c r="F183" s="19" t="n">
        <v>85</v>
      </c>
      <c r="G183" s="19" t="n">
        <v>75</v>
      </c>
      <c r="H183" s="19" t="n">
        <v>35</v>
      </c>
      <c r="I183" s="19" t="str">
        <f aca="false">IF(C183="POTENTIAL - HIGH","EASY ADD - EXISTING SUPPLIER",IF(C183="POTENTIAL - MEDIUM","POSSIBLE ADD",IF(C183="POTENTIAL - LOW","STRETCH ADD",IF(AND(E183&gt;=80,F183&lt;=15),"LEAD - FEW COMPETITORS SELL IT",IF(AND(F183&gt;=50,G183&gt;=70),"CONVENIENCE SELLER - AVAILABILITY IS THE PITCH",IF(F183&gt;=50,"PRICE COMPETITION","CORE RANGE"))))))</f>
        <v>EASY ADD - EXISTING SUPPLIER</v>
      </c>
      <c r="J183" s="22" t="str">
        <f aca="false">IF(LEFT(C183,9)="POTENTIAL","",ROUND(E183*(100-F183)/100,0)+ROW()/10000)</f>
        <v/>
      </c>
      <c r="K183" s="22" t="n">
        <f aca="false">IF(LEFT(C183,9)&lt;&gt;"POTENTIAL","",ROUND(IF(C183="POTENTIAL - HIGH",50,IF(C183="POTENTIAL - MEDIUM",30,15))+0.3*E183+0.2*(100-F183),0))</f>
        <v>65</v>
      </c>
      <c r="L183" s="19" t="s">
        <v>386</v>
      </c>
      <c r="M183" s="19" t="s">
        <v>387</v>
      </c>
      <c r="N183" s="19" t="s">
        <v>388</v>
      </c>
    </row>
    <row r="184" customFormat="false" ht="35.05" hidden="false" customHeight="false" outlineLevel="0" collapsed="false">
      <c r="A184" s="19" t="s">
        <v>389</v>
      </c>
      <c r="B184" s="19" t="s">
        <v>390</v>
      </c>
      <c r="C184" s="25" t="s">
        <v>366</v>
      </c>
      <c r="D184" s="19" t="n">
        <v>80</v>
      </c>
      <c r="E184" s="19" t="n">
        <v>80</v>
      </c>
      <c r="F184" s="19" t="n">
        <v>80</v>
      </c>
      <c r="G184" s="19" t="n">
        <v>70</v>
      </c>
      <c r="H184" s="19" t="n">
        <v>55</v>
      </c>
      <c r="I184" s="19" t="str">
        <f aca="false">IF(C184="POTENTIAL - HIGH","EASY ADD - EXISTING SUPPLIER",IF(C184="POTENTIAL - MEDIUM","POSSIBLE ADD",IF(C184="POTENTIAL - LOW","STRETCH ADD",IF(AND(E184&gt;=80,F184&lt;=15),"LEAD - FEW COMPETITORS SELL IT",IF(AND(F184&gt;=50,G184&gt;=70),"CONVENIENCE SELLER - AVAILABILITY IS THE PITCH",IF(F184&gt;=50,"PRICE COMPETITION","CORE RANGE"))))))</f>
        <v>EASY ADD - EXISTING SUPPLIER</v>
      </c>
      <c r="J184" s="22" t="str">
        <f aca="false">IF(LEFT(C184,9)="POTENTIAL","",ROUND(E184*(100-F184)/100,0)+ROW()/10000)</f>
        <v/>
      </c>
      <c r="K184" s="22" t="n">
        <f aca="false">IF(LEFT(C184,9)&lt;&gt;"POTENTIAL","",ROUND(IF(C184="POTENTIAL - HIGH",50,IF(C184="POTENTIAL - MEDIUM",30,15))+0.3*E184+0.2*(100-F184),0))</f>
        <v>78</v>
      </c>
      <c r="L184" s="19" t="s">
        <v>391</v>
      </c>
      <c r="M184" s="19" t="s">
        <v>387</v>
      </c>
      <c r="N184" s="19" t="s">
        <v>392</v>
      </c>
    </row>
    <row r="185" customFormat="false" ht="35.05" hidden="false" customHeight="false" outlineLevel="0" collapsed="false">
      <c r="A185" s="19" t="s">
        <v>393</v>
      </c>
      <c r="B185" s="19" t="s">
        <v>385</v>
      </c>
      <c r="C185" s="25" t="s">
        <v>374</v>
      </c>
      <c r="D185" s="19" t="n">
        <v>80</v>
      </c>
      <c r="E185" s="19" t="n">
        <v>80</v>
      </c>
      <c r="F185" s="19" t="n">
        <v>45</v>
      </c>
      <c r="G185" s="19" t="n">
        <v>80</v>
      </c>
      <c r="H185" s="19" t="n">
        <v>55</v>
      </c>
      <c r="I185" s="19" t="str">
        <f aca="false">IF(C185="POTENTIAL - HIGH","EASY ADD - EXISTING SUPPLIER",IF(C185="POTENTIAL - MEDIUM","POSSIBLE ADD",IF(C185="POTENTIAL - LOW","STRETCH ADD",IF(AND(E185&gt;=80,F185&lt;=15),"LEAD - FEW COMPETITORS SELL IT",IF(AND(F185&gt;=50,G185&gt;=70),"CONVENIENCE SELLER - AVAILABILITY IS THE PITCH",IF(F185&gt;=50,"PRICE COMPETITION","CORE RANGE"))))))</f>
        <v>POSSIBLE ADD</v>
      </c>
      <c r="J185" s="22" t="str">
        <f aca="false">IF(LEFT(C185,9)="POTENTIAL","",ROUND(E185*(100-F185)/100,0)+ROW()/10000)</f>
        <v/>
      </c>
      <c r="K185" s="22" t="n">
        <f aca="false">IF(LEFT(C185,9)&lt;&gt;"POTENTIAL","",ROUND(IF(C185="POTENTIAL - HIGH",50,IF(C185="POTENTIAL - MEDIUM",30,15))+0.3*E185+0.2*(100-F185),0))</f>
        <v>65</v>
      </c>
      <c r="L185" s="19" t="s">
        <v>394</v>
      </c>
      <c r="M185" s="19" t="s">
        <v>387</v>
      </c>
      <c r="N185" s="19" t="s">
        <v>395</v>
      </c>
    </row>
    <row r="186" customFormat="false" ht="23.85" hidden="false" customHeight="false" outlineLevel="0" collapsed="false">
      <c r="A186" s="19" t="s">
        <v>396</v>
      </c>
      <c r="B186" s="19" t="s">
        <v>385</v>
      </c>
      <c r="C186" s="25" t="s">
        <v>374</v>
      </c>
      <c r="D186" s="19" t="n">
        <v>40</v>
      </c>
      <c r="E186" s="19" t="n">
        <v>40</v>
      </c>
      <c r="F186" s="19" t="n">
        <v>70</v>
      </c>
      <c r="G186" s="19" t="n">
        <v>65</v>
      </c>
      <c r="H186" s="19" t="n">
        <v>40</v>
      </c>
      <c r="I186" s="19" t="str">
        <f aca="false">IF(C186="POTENTIAL - HIGH","EASY ADD - EXISTING SUPPLIER",IF(C186="POTENTIAL - MEDIUM","POSSIBLE ADD",IF(C186="POTENTIAL - LOW","STRETCH ADD",IF(AND(E186&gt;=80,F186&lt;=15),"LEAD - FEW COMPETITORS SELL IT",IF(AND(F186&gt;=50,G186&gt;=70),"CONVENIENCE SELLER - AVAILABILITY IS THE PITCH",IF(F186&gt;=50,"PRICE COMPETITION","CORE RANGE"))))))</f>
        <v>POSSIBLE ADD</v>
      </c>
      <c r="J186" s="22" t="str">
        <f aca="false">IF(LEFT(C186,9)="POTENTIAL","",ROUND(E186*(100-F186)/100,0)+ROW()/10000)</f>
        <v/>
      </c>
      <c r="K186" s="22" t="n">
        <f aca="false">IF(LEFT(C186,9)&lt;&gt;"POTENTIAL","",ROUND(IF(C186="POTENTIAL - HIGH",50,IF(C186="POTENTIAL - MEDIUM",30,15))+0.3*E186+0.2*(100-F186),0))</f>
        <v>48</v>
      </c>
      <c r="L186" s="19" t="s">
        <v>397</v>
      </c>
      <c r="M186" s="19" t="s">
        <v>387</v>
      </c>
      <c r="N186" s="19" t="s">
        <v>398</v>
      </c>
    </row>
    <row r="187" customFormat="false" ht="57.45" hidden="false" customHeight="false" outlineLevel="0" collapsed="false">
      <c r="A187" s="19" t="s">
        <v>399</v>
      </c>
      <c r="B187" s="19" t="s">
        <v>385</v>
      </c>
      <c r="C187" s="25" t="s">
        <v>374</v>
      </c>
      <c r="D187" s="19" t="n">
        <v>60</v>
      </c>
      <c r="E187" s="19" t="n">
        <v>60</v>
      </c>
      <c r="F187" s="19" t="n">
        <v>75</v>
      </c>
      <c r="G187" s="19" t="n">
        <v>65</v>
      </c>
      <c r="H187" s="19" t="n">
        <v>40</v>
      </c>
      <c r="I187" s="19" t="str">
        <f aca="false">IF(C187="POTENTIAL - HIGH","EASY ADD - EXISTING SUPPLIER",IF(C187="POTENTIAL - MEDIUM","POSSIBLE ADD",IF(C187="POTENTIAL - LOW","STRETCH ADD",IF(AND(E187&gt;=80,F187&lt;=15),"LEAD - FEW COMPETITORS SELL IT",IF(AND(F187&gt;=50,G187&gt;=70),"CONVENIENCE SELLER - AVAILABILITY IS THE PITCH",IF(F187&gt;=50,"PRICE COMPETITION","CORE RANGE"))))))</f>
        <v>POSSIBLE ADD</v>
      </c>
      <c r="J187" s="22" t="str">
        <f aca="false">IF(LEFT(C187,9)="POTENTIAL","",ROUND(E187*(100-F187)/100,0)+ROW()/10000)</f>
        <v/>
      </c>
      <c r="K187" s="22" t="n">
        <f aca="false">IF(LEFT(C187,9)&lt;&gt;"POTENTIAL","",ROUND(IF(C187="POTENTIAL - HIGH",50,IF(C187="POTENTIAL - MEDIUM",30,15))+0.3*E187+0.2*(100-F187),0))</f>
        <v>53</v>
      </c>
      <c r="L187" s="19" t="s">
        <v>400</v>
      </c>
      <c r="M187" s="19" t="s">
        <v>387</v>
      </c>
      <c r="N187" s="19" t="s">
        <v>401</v>
      </c>
    </row>
    <row r="188" customFormat="false" ht="35.05" hidden="false" customHeight="false" outlineLevel="0" collapsed="false">
      <c r="A188" s="19" t="s">
        <v>402</v>
      </c>
      <c r="B188" s="19" t="s">
        <v>403</v>
      </c>
      <c r="C188" s="25" t="s">
        <v>374</v>
      </c>
      <c r="D188" s="19" t="n">
        <v>60</v>
      </c>
      <c r="E188" s="19" t="n">
        <v>60</v>
      </c>
      <c r="F188" s="19" t="n">
        <v>90</v>
      </c>
      <c r="G188" s="19" t="n">
        <v>65</v>
      </c>
      <c r="H188" s="19" t="n">
        <v>40</v>
      </c>
      <c r="I188" s="19" t="str">
        <f aca="false">IF(C188="POTENTIAL - HIGH","EASY ADD - EXISTING SUPPLIER",IF(C188="POTENTIAL - MEDIUM","POSSIBLE ADD",IF(C188="POTENTIAL - LOW","STRETCH ADD",IF(AND(E188&gt;=80,F188&lt;=15),"LEAD - FEW COMPETITORS SELL IT",IF(AND(F188&gt;=50,G188&gt;=70),"CONVENIENCE SELLER - AVAILABILITY IS THE PITCH",IF(F188&gt;=50,"PRICE COMPETITION","CORE RANGE"))))))</f>
        <v>POSSIBLE ADD</v>
      </c>
      <c r="J188" s="22" t="str">
        <f aca="false">IF(LEFT(C188,9)="POTENTIAL","",ROUND(E188*(100-F188)/100,0)+ROW()/10000)</f>
        <v/>
      </c>
      <c r="K188" s="22" t="n">
        <f aca="false">IF(LEFT(C188,9)&lt;&gt;"POTENTIAL","",ROUND(IF(C188="POTENTIAL - HIGH",50,IF(C188="POTENTIAL - MEDIUM",30,15))+0.3*E188+0.2*(100-F188),0))</f>
        <v>50</v>
      </c>
      <c r="L188" s="19" t="s">
        <v>404</v>
      </c>
      <c r="M188" s="19"/>
      <c r="N188" s="19" t="s">
        <v>405</v>
      </c>
    </row>
    <row r="189" customFormat="false" ht="23.85" hidden="false" customHeight="false" outlineLevel="0" collapsed="false">
      <c r="A189" s="19" t="s">
        <v>406</v>
      </c>
      <c r="B189" s="19" t="s">
        <v>272</v>
      </c>
      <c r="C189" s="25" t="s">
        <v>374</v>
      </c>
      <c r="D189" s="19" t="n">
        <v>40</v>
      </c>
      <c r="E189" s="19" t="n">
        <v>40</v>
      </c>
      <c r="F189" s="19" t="n">
        <v>60</v>
      </c>
      <c r="G189" s="19" t="n">
        <v>55</v>
      </c>
      <c r="H189" s="19" t="n">
        <v>25</v>
      </c>
      <c r="I189" s="19" t="str">
        <f aca="false">IF(C189="POTENTIAL - HIGH","EASY ADD - EXISTING SUPPLIER",IF(C189="POTENTIAL - MEDIUM","POSSIBLE ADD",IF(C189="POTENTIAL - LOW","STRETCH ADD",IF(AND(E189&gt;=80,F189&lt;=15),"LEAD - FEW COMPETITORS SELL IT",IF(AND(F189&gt;=50,G189&gt;=70),"CONVENIENCE SELLER - AVAILABILITY IS THE PITCH",IF(F189&gt;=50,"PRICE COMPETITION","CORE RANGE"))))))</f>
        <v>POSSIBLE ADD</v>
      </c>
      <c r="J189" s="22" t="str">
        <f aca="false">IF(LEFT(C189,9)="POTENTIAL","",ROUND(E189*(100-F189)/100,0)+ROW()/10000)</f>
        <v/>
      </c>
      <c r="K189" s="22" t="n">
        <f aca="false">IF(LEFT(C189,9)&lt;&gt;"POTENTIAL","",ROUND(IF(C189="POTENTIAL - HIGH",50,IF(C189="POTENTIAL - MEDIUM",30,15))+0.3*E189+0.2*(100-F189),0))</f>
        <v>50</v>
      </c>
      <c r="L189" s="19" t="s">
        <v>407</v>
      </c>
      <c r="M189" s="19"/>
      <c r="N189" s="19" t="s">
        <v>408</v>
      </c>
    </row>
    <row r="190" customFormat="false" ht="35.05" hidden="false" customHeight="false" outlineLevel="0" collapsed="false">
      <c r="A190" s="19" t="s">
        <v>409</v>
      </c>
      <c r="B190" s="19" t="s">
        <v>270</v>
      </c>
      <c r="C190" s="25" t="s">
        <v>374</v>
      </c>
      <c r="D190" s="19" t="n">
        <v>60</v>
      </c>
      <c r="E190" s="19" t="n">
        <v>60</v>
      </c>
      <c r="F190" s="19" t="n">
        <v>80</v>
      </c>
      <c r="G190" s="19" t="n">
        <v>65</v>
      </c>
      <c r="H190" s="19" t="n">
        <v>40</v>
      </c>
      <c r="I190" s="19" t="str">
        <f aca="false">IF(C190="POTENTIAL - HIGH","EASY ADD - EXISTING SUPPLIER",IF(C190="POTENTIAL - MEDIUM","POSSIBLE ADD",IF(C190="POTENTIAL - LOW","STRETCH ADD",IF(AND(E190&gt;=80,F190&lt;=15),"LEAD - FEW COMPETITORS SELL IT",IF(AND(F190&gt;=50,G190&gt;=70),"CONVENIENCE SELLER - AVAILABILITY IS THE PITCH",IF(F190&gt;=50,"PRICE COMPETITION","CORE RANGE"))))))</f>
        <v>POSSIBLE ADD</v>
      </c>
      <c r="J190" s="22" t="str">
        <f aca="false">IF(LEFT(C190,9)="POTENTIAL","",ROUND(E190*(100-F190)/100,0)+ROW()/10000)</f>
        <v/>
      </c>
      <c r="K190" s="22" t="n">
        <f aca="false">IF(LEFT(C190,9)&lt;&gt;"POTENTIAL","",ROUND(IF(C190="POTENTIAL - HIGH",50,IF(C190="POTENTIAL - MEDIUM",30,15))+0.3*E190+0.2*(100-F190),0))</f>
        <v>52</v>
      </c>
      <c r="L190" s="19" t="s">
        <v>410</v>
      </c>
      <c r="M190" s="19"/>
      <c r="N190" s="19" t="s">
        <v>411</v>
      </c>
    </row>
    <row r="191" customFormat="false" ht="23.85" hidden="false" customHeight="false" outlineLevel="0" collapsed="false">
      <c r="A191" s="19" t="s">
        <v>412</v>
      </c>
      <c r="B191" s="19" t="s">
        <v>226</v>
      </c>
      <c r="C191" s="26" t="s">
        <v>413</v>
      </c>
      <c r="D191" s="19" t="n">
        <v>100</v>
      </c>
      <c r="E191" s="19" t="n">
        <v>100</v>
      </c>
      <c r="F191" s="19" t="n">
        <v>30</v>
      </c>
      <c r="G191" s="19" t="n">
        <v>45</v>
      </c>
      <c r="H191" s="19" t="n">
        <v>75</v>
      </c>
      <c r="I191" s="19" t="str">
        <f aca="false">IF(C191="POTENTIAL - HIGH","EASY ADD - EXISTING SUPPLIER",IF(C191="POTENTIAL - MEDIUM","POSSIBLE ADD",IF(C191="POTENTIAL - LOW","STRETCH ADD",IF(AND(E191&gt;=80,F191&lt;=15),"LEAD - FEW COMPETITORS SELL IT",IF(AND(F191&gt;=50,G191&gt;=70),"CONVENIENCE SELLER - AVAILABILITY IS THE PITCH",IF(F191&gt;=50,"PRICE COMPETITION","CORE RANGE"))))))</f>
        <v>STRETCH ADD</v>
      </c>
      <c r="J191" s="22" t="str">
        <f aca="false">IF(LEFT(C191,9)="POTENTIAL","",ROUND(E191*(100-F191)/100,0)+ROW()/10000)</f>
        <v/>
      </c>
      <c r="K191" s="22" t="n">
        <f aca="false">IF(LEFT(C191,9)&lt;&gt;"POTENTIAL","",ROUND(IF(C191="POTENTIAL - HIGH",50,IF(C191="POTENTIAL - MEDIUM",30,15))+0.3*E191+0.2*(100-F191),0))</f>
        <v>59</v>
      </c>
      <c r="L191" s="19" t="s">
        <v>414</v>
      </c>
      <c r="M191" s="19"/>
      <c r="N191" s="19" t="s">
        <v>415</v>
      </c>
    </row>
    <row r="192" customFormat="false" ht="23.85" hidden="false" customHeight="false" outlineLevel="0" collapsed="false">
      <c r="A192" s="19" t="s">
        <v>416</v>
      </c>
      <c r="B192" s="19" t="s">
        <v>417</v>
      </c>
      <c r="C192" s="26" t="s">
        <v>413</v>
      </c>
      <c r="D192" s="19" t="n">
        <v>100</v>
      </c>
      <c r="E192" s="19" t="n">
        <v>100</v>
      </c>
      <c r="F192" s="19" t="n">
        <v>60</v>
      </c>
      <c r="G192" s="19" t="n">
        <v>60</v>
      </c>
      <c r="H192" s="19" t="n">
        <v>50</v>
      </c>
      <c r="I192" s="19" t="str">
        <f aca="false">IF(C192="POTENTIAL - HIGH","EASY ADD - EXISTING SUPPLIER",IF(C192="POTENTIAL - MEDIUM","POSSIBLE ADD",IF(C192="POTENTIAL - LOW","STRETCH ADD",IF(AND(E192&gt;=80,F192&lt;=15),"LEAD - FEW COMPETITORS SELL IT",IF(AND(F192&gt;=50,G192&gt;=70),"CONVENIENCE SELLER - AVAILABILITY IS THE PITCH",IF(F192&gt;=50,"PRICE COMPETITION","CORE RANGE"))))))</f>
        <v>STRETCH ADD</v>
      </c>
      <c r="J192" s="22" t="str">
        <f aca="false">IF(LEFT(C192,9)="POTENTIAL","",ROUND(E192*(100-F192)/100,0)+ROW()/10000)</f>
        <v/>
      </c>
      <c r="K192" s="22" t="n">
        <f aca="false">IF(LEFT(C192,9)&lt;&gt;"POTENTIAL","",ROUND(IF(C192="POTENTIAL - HIGH",50,IF(C192="POTENTIAL - MEDIUM",30,15))+0.3*E192+0.2*(100-F192),0))</f>
        <v>53</v>
      </c>
      <c r="L192" s="19" t="s">
        <v>418</v>
      </c>
      <c r="M192" s="19"/>
      <c r="N192" s="19" t="s">
        <v>419</v>
      </c>
    </row>
  </sheetData>
  <autoFilter ref="A1:N192"/>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44"/>
    <col collapsed="false" customWidth="true" hidden="false" outlineLevel="0" max="3" min="3" style="0" width="20"/>
    <col collapsed="false" customWidth="true" hidden="false" outlineLevel="0" max="4" min="4" style="0" width="55"/>
    <col collapsed="false" customWidth="true" hidden="false" outlineLevel="0" max="5" min="5" style="0" width="40"/>
  </cols>
  <sheetData>
    <row r="1" customFormat="false" ht="15" hidden="false" customHeight="false" outlineLevel="0" collapsed="false">
      <c r="A1" s="18" t="s">
        <v>420</v>
      </c>
      <c r="B1" s="18" t="s">
        <v>421</v>
      </c>
      <c r="C1" s="18" t="s">
        <v>112</v>
      </c>
      <c r="D1" s="18" t="s">
        <v>123</v>
      </c>
      <c r="E1" s="18" t="s">
        <v>122</v>
      </c>
    </row>
    <row r="2" customFormat="false" ht="46.25" hidden="false" customHeight="false" outlineLevel="0" collapsed="false">
      <c r="A2" s="19" t="s">
        <v>422</v>
      </c>
      <c r="B2" s="19" t="s">
        <v>423</v>
      </c>
      <c r="C2" s="19" t="s">
        <v>424</v>
      </c>
      <c r="D2" s="19" t="s">
        <v>425</v>
      </c>
      <c r="E2" s="19" t="s">
        <v>157</v>
      </c>
    </row>
    <row r="3" customFormat="false" ht="23.85" hidden="false" customHeight="false" outlineLevel="0" collapsed="false">
      <c r="A3" s="19" t="s">
        <v>426</v>
      </c>
      <c r="B3" s="19" t="s">
        <v>427</v>
      </c>
      <c r="C3" s="19" t="s">
        <v>424</v>
      </c>
      <c r="D3" s="19" t="s">
        <v>428</v>
      </c>
      <c r="E3" s="19" t="s">
        <v>274</v>
      </c>
    </row>
    <row r="4" customFormat="false" ht="23.85" hidden="false" customHeight="false" outlineLevel="0" collapsed="false">
      <c r="A4" s="19" t="s">
        <v>429</v>
      </c>
      <c r="B4" s="19" t="s">
        <v>430</v>
      </c>
      <c r="C4" s="19" t="s">
        <v>424</v>
      </c>
      <c r="D4" s="19" t="s">
        <v>431</v>
      </c>
      <c r="E4" s="19" t="s">
        <v>274</v>
      </c>
    </row>
    <row r="5" customFormat="false" ht="46.25" hidden="false" customHeight="false" outlineLevel="0" collapsed="false">
      <c r="A5" s="19" t="s">
        <v>432</v>
      </c>
      <c r="B5" s="19" t="s">
        <v>433</v>
      </c>
      <c r="C5" s="19" t="s">
        <v>424</v>
      </c>
      <c r="D5" s="19" t="s">
        <v>434</v>
      </c>
      <c r="E5" s="19" t="s">
        <v>157</v>
      </c>
    </row>
    <row r="6" customFormat="false" ht="46.25" hidden="false" customHeight="false" outlineLevel="0" collapsed="false">
      <c r="A6" s="19" t="s">
        <v>435</v>
      </c>
      <c r="B6" s="19" t="s">
        <v>433</v>
      </c>
      <c r="C6" s="19" t="s">
        <v>424</v>
      </c>
      <c r="D6" s="19" t="s">
        <v>436</v>
      </c>
      <c r="E6" s="19" t="s">
        <v>157</v>
      </c>
    </row>
    <row r="7" customFormat="false" ht="46.25" hidden="false" customHeight="false" outlineLevel="0" collapsed="false">
      <c r="A7" s="19" t="s">
        <v>437</v>
      </c>
      <c r="B7" s="19" t="s">
        <v>433</v>
      </c>
      <c r="C7" s="19" t="s">
        <v>424</v>
      </c>
      <c r="D7" s="19" t="s">
        <v>438</v>
      </c>
      <c r="E7" s="19" t="s">
        <v>157</v>
      </c>
    </row>
    <row r="8" customFormat="false" ht="35.05" hidden="false" customHeight="false" outlineLevel="0" collapsed="false">
      <c r="A8" s="19" t="s">
        <v>439</v>
      </c>
      <c r="B8" s="19" t="s">
        <v>440</v>
      </c>
      <c r="C8" s="19" t="s">
        <v>424</v>
      </c>
      <c r="D8" s="19" t="s">
        <v>441</v>
      </c>
      <c r="E8" s="19" t="s">
        <v>442</v>
      </c>
    </row>
    <row r="9" customFormat="false" ht="46.25" hidden="false" customHeight="false" outlineLevel="0" collapsed="false">
      <c r="A9" s="19" t="s">
        <v>443</v>
      </c>
      <c r="B9" s="19" t="s">
        <v>444</v>
      </c>
      <c r="C9" s="19" t="s">
        <v>424</v>
      </c>
      <c r="D9" s="19" t="s">
        <v>445</v>
      </c>
      <c r="E9" s="19" t="s">
        <v>157</v>
      </c>
    </row>
    <row r="10" customFormat="false" ht="46.25" hidden="false" customHeight="false" outlineLevel="0" collapsed="false">
      <c r="A10" s="19" t="s">
        <v>446</v>
      </c>
      <c r="B10" s="19" t="s">
        <v>447</v>
      </c>
      <c r="C10" s="19" t="s">
        <v>448</v>
      </c>
      <c r="D10" s="19" t="s">
        <v>449</v>
      </c>
      <c r="E10" s="19" t="s">
        <v>157</v>
      </c>
    </row>
    <row r="11" customFormat="false" ht="35.05" hidden="false" customHeight="false" outlineLevel="0" collapsed="false">
      <c r="A11" s="19" t="s">
        <v>450</v>
      </c>
      <c r="B11" s="19" t="s">
        <v>451</v>
      </c>
      <c r="C11" s="19" t="s">
        <v>424</v>
      </c>
      <c r="D11" s="19" t="s">
        <v>452</v>
      </c>
      <c r="E11" s="19" t="s">
        <v>185</v>
      </c>
    </row>
    <row r="12" customFormat="false" ht="35.05" hidden="false" customHeight="false" outlineLevel="0" collapsed="false">
      <c r="A12" s="19" t="s">
        <v>453</v>
      </c>
      <c r="B12" s="19" t="s">
        <v>454</v>
      </c>
      <c r="C12" s="19" t="s">
        <v>424</v>
      </c>
      <c r="D12" s="19" t="s">
        <v>455</v>
      </c>
      <c r="E12" s="19" t="s">
        <v>456</v>
      </c>
    </row>
    <row r="13" customFormat="false" ht="23.85" hidden="false" customHeight="false" outlineLevel="0" collapsed="false">
      <c r="A13" s="19" t="s">
        <v>457</v>
      </c>
      <c r="B13" s="19" t="s">
        <v>458</v>
      </c>
      <c r="C13" s="19" t="s">
        <v>459</v>
      </c>
      <c r="D13" s="19" t="s">
        <v>460</v>
      </c>
      <c r="E13" s="19" t="s">
        <v>461</v>
      </c>
    </row>
    <row r="14" customFormat="false" ht="23.85" hidden="false" customHeight="false" outlineLevel="0" collapsed="false">
      <c r="A14" s="19" t="s">
        <v>462</v>
      </c>
      <c r="B14" s="19" t="s">
        <v>458</v>
      </c>
      <c r="C14" s="19" t="s">
        <v>459</v>
      </c>
      <c r="D14" s="19" t="s">
        <v>463</v>
      </c>
      <c r="E14" s="19" t="s">
        <v>461</v>
      </c>
    </row>
    <row r="15" customFormat="false" ht="35.05" hidden="false" customHeight="false" outlineLevel="0" collapsed="false">
      <c r="A15" s="19" t="s">
        <v>464</v>
      </c>
      <c r="B15" s="19" t="s">
        <v>465</v>
      </c>
      <c r="C15" s="19" t="s">
        <v>459</v>
      </c>
      <c r="D15" s="19" t="s">
        <v>463</v>
      </c>
      <c r="E15" s="19" t="s">
        <v>461</v>
      </c>
    </row>
    <row r="16" customFormat="false" ht="57.45" hidden="false" customHeight="false" outlineLevel="0" collapsed="false">
      <c r="A16" s="19" t="s">
        <v>466</v>
      </c>
      <c r="B16" s="19" t="s">
        <v>467</v>
      </c>
      <c r="C16" s="19" t="s">
        <v>459</v>
      </c>
      <c r="D16" s="19" t="s">
        <v>468</v>
      </c>
      <c r="E16" s="19" t="s">
        <v>461</v>
      </c>
    </row>
    <row r="17" customFormat="false" ht="23.85" hidden="false" customHeight="false" outlineLevel="0" collapsed="false">
      <c r="A17" s="19" t="s">
        <v>469</v>
      </c>
      <c r="B17" s="19" t="s">
        <v>470</v>
      </c>
      <c r="C17" s="19" t="s">
        <v>459</v>
      </c>
      <c r="D17" s="19" t="s">
        <v>471</v>
      </c>
      <c r="E17" s="19" t="s">
        <v>160</v>
      </c>
    </row>
  </sheetData>
  <autoFilter ref="A1:E17"/>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4"/>
    <col collapsed="false" customWidth="true" hidden="false" outlineLevel="0" max="3" min="3" style="0" width="26"/>
    <col collapsed="false" customWidth="true" hidden="false" outlineLevel="0" max="4" min="4" style="0" width="46"/>
    <col collapsed="false" customWidth="true" hidden="false" outlineLevel="0" max="5" min="5" style="0" width="22"/>
    <col collapsed="false" customWidth="true" hidden="false" outlineLevel="0" max="6" min="6" style="0" width="26"/>
    <col collapsed="false" customWidth="true" hidden="false" outlineLevel="0" max="7" min="7" style="0" width="42"/>
  </cols>
  <sheetData>
    <row r="1" customFormat="false" ht="23.85" hidden="false" customHeight="false" outlineLevel="0" collapsed="false">
      <c r="A1" s="18" t="s">
        <v>472</v>
      </c>
      <c r="B1" s="18" t="s">
        <v>473</v>
      </c>
      <c r="C1" s="18" t="s">
        <v>474</v>
      </c>
      <c r="D1" s="18" t="s">
        <v>475</v>
      </c>
      <c r="E1" s="18" t="s">
        <v>476</v>
      </c>
      <c r="F1" s="18" t="s">
        <v>477</v>
      </c>
      <c r="G1" s="18" t="s">
        <v>478</v>
      </c>
    </row>
    <row r="2" customFormat="false" ht="15" hidden="false" customHeight="false" outlineLevel="0" collapsed="false">
      <c r="A2" s="19" t="n">
        <v>1</v>
      </c>
      <c r="B2" s="19" t="s">
        <v>479</v>
      </c>
      <c r="C2" s="19" t="s">
        <v>480</v>
      </c>
      <c r="D2" s="19" t="s">
        <v>481</v>
      </c>
      <c r="E2" s="19" t="s">
        <v>482</v>
      </c>
      <c r="F2" s="19" t="s">
        <v>483</v>
      </c>
      <c r="G2" s="19" t="s">
        <v>464</v>
      </c>
    </row>
    <row r="3" customFormat="false" ht="15" hidden="false" customHeight="false" outlineLevel="0" collapsed="false">
      <c r="A3" s="19" t="n">
        <v>2</v>
      </c>
      <c r="B3" s="19" t="s">
        <v>479</v>
      </c>
      <c r="C3" s="19" t="s">
        <v>480</v>
      </c>
      <c r="D3" s="19" t="s">
        <v>484</v>
      </c>
      <c r="E3" s="19" t="s">
        <v>482</v>
      </c>
      <c r="F3" s="19" t="s">
        <v>483</v>
      </c>
      <c r="G3" s="19"/>
    </row>
    <row r="4" customFormat="false" ht="15" hidden="false" customHeight="false" outlineLevel="0" collapsed="false">
      <c r="A4" s="19" t="n">
        <v>3</v>
      </c>
      <c r="B4" s="19" t="s">
        <v>479</v>
      </c>
      <c r="C4" s="19" t="s">
        <v>480</v>
      </c>
      <c r="D4" s="19" t="s">
        <v>485</v>
      </c>
      <c r="E4" s="19" t="s">
        <v>486</v>
      </c>
      <c r="F4" s="19" t="s">
        <v>483</v>
      </c>
      <c r="G4" s="19"/>
    </row>
    <row r="5" customFormat="false" ht="15" hidden="false" customHeight="false" outlineLevel="0" collapsed="false">
      <c r="A5" s="19" t="n">
        <v>4</v>
      </c>
      <c r="B5" s="19" t="s">
        <v>479</v>
      </c>
      <c r="C5" s="19" t="s">
        <v>480</v>
      </c>
      <c r="D5" s="19" t="s">
        <v>487</v>
      </c>
      <c r="E5" s="19" t="s">
        <v>486</v>
      </c>
      <c r="F5" s="19" t="s">
        <v>483</v>
      </c>
      <c r="G5" s="19" t="s">
        <v>488</v>
      </c>
    </row>
    <row r="6" customFormat="false" ht="15" hidden="false" customHeight="false" outlineLevel="0" collapsed="false">
      <c r="A6" s="19" t="n">
        <v>5</v>
      </c>
      <c r="B6" s="19" t="s">
        <v>479</v>
      </c>
      <c r="C6" s="19" t="s">
        <v>480</v>
      </c>
      <c r="D6" s="19" t="s">
        <v>489</v>
      </c>
      <c r="E6" s="19" t="s">
        <v>486</v>
      </c>
      <c r="F6" s="19" t="s">
        <v>483</v>
      </c>
      <c r="G6" s="19"/>
    </row>
    <row r="7" customFormat="false" ht="15" hidden="false" customHeight="false" outlineLevel="0" collapsed="false">
      <c r="A7" s="19" t="n">
        <v>6</v>
      </c>
      <c r="B7" s="19" t="s">
        <v>490</v>
      </c>
      <c r="C7" s="19" t="s">
        <v>491</v>
      </c>
      <c r="D7" s="19" t="s">
        <v>492</v>
      </c>
      <c r="E7" s="19" t="s">
        <v>482</v>
      </c>
      <c r="F7" s="19" t="s">
        <v>483</v>
      </c>
      <c r="G7" s="19" t="s">
        <v>464</v>
      </c>
    </row>
    <row r="8" customFormat="false" ht="15" hidden="false" customHeight="false" outlineLevel="0" collapsed="false">
      <c r="A8" s="19" t="n">
        <v>7</v>
      </c>
      <c r="B8" s="19" t="s">
        <v>490</v>
      </c>
      <c r="C8" s="19" t="s">
        <v>491</v>
      </c>
      <c r="D8" s="19" t="s">
        <v>493</v>
      </c>
      <c r="E8" s="19" t="s">
        <v>482</v>
      </c>
      <c r="F8" s="19" t="s">
        <v>483</v>
      </c>
      <c r="G8" s="19"/>
    </row>
    <row r="9" customFormat="false" ht="15" hidden="false" customHeight="false" outlineLevel="0" collapsed="false">
      <c r="A9" s="19" t="n">
        <v>8</v>
      </c>
      <c r="B9" s="19" t="s">
        <v>490</v>
      </c>
      <c r="C9" s="19" t="s">
        <v>491</v>
      </c>
      <c r="D9" s="19" t="s">
        <v>494</v>
      </c>
      <c r="E9" s="19" t="s">
        <v>482</v>
      </c>
      <c r="F9" s="19" t="s">
        <v>483</v>
      </c>
      <c r="G9" s="19"/>
    </row>
    <row r="10" customFormat="false" ht="15" hidden="false" customHeight="false" outlineLevel="0" collapsed="false">
      <c r="A10" s="19" t="n">
        <v>9</v>
      </c>
      <c r="B10" s="19" t="s">
        <v>495</v>
      </c>
      <c r="C10" s="19" t="s">
        <v>496</v>
      </c>
      <c r="D10" s="19" t="s">
        <v>497</v>
      </c>
      <c r="E10" s="19" t="s">
        <v>482</v>
      </c>
      <c r="F10" s="19" t="s">
        <v>483</v>
      </c>
      <c r="G10" s="19"/>
    </row>
    <row r="11" customFormat="false" ht="15" hidden="false" customHeight="false" outlineLevel="0" collapsed="false">
      <c r="A11" s="19" t="n">
        <v>10</v>
      </c>
      <c r="B11" s="19" t="s">
        <v>495</v>
      </c>
      <c r="C11" s="19" t="s">
        <v>496</v>
      </c>
      <c r="D11" s="19" t="s">
        <v>498</v>
      </c>
      <c r="E11" s="19" t="s">
        <v>482</v>
      </c>
      <c r="F11" s="19" t="s">
        <v>483</v>
      </c>
      <c r="G11" s="19" t="s">
        <v>499</v>
      </c>
    </row>
    <row r="12" customFormat="false" ht="15" hidden="false" customHeight="false" outlineLevel="0" collapsed="false">
      <c r="A12" s="19" t="n">
        <v>11</v>
      </c>
      <c r="B12" s="19" t="s">
        <v>495</v>
      </c>
      <c r="C12" s="19" t="s">
        <v>496</v>
      </c>
      <c r="D12" s="19" t="s">
        <v>500</v>
      </c>
      <c r="E12" s="19" t="s">
        <v>486</v>
      </c>
      <c r="F12" s="19" t="s">
        <v>483</v>
      </c>
      <c r="G12" s="19"/>
    </row>
    <row r="13" customFormat="false" ht="15" hidden="false" customHeight="false" outlineLevel="0" collapsed="false">
      <c r="A13" s="19" t="n">
        <v>12</v>
      </c>
      <c r="B13" s="19" t="s">
        <v>495</v>
      </c>
      <c r="C13" s="19" t="s">
        <v>496</v>
      </c>
      <c r="D13" s="19" t="s">
        <v>501</v>
      </c>
      <c r="E13" s="19" t="s">
        <v>486</v>
      </c>
      <c r="F13" s="19" t="s">
        <v>483</v>
      </c>
      <c r="G13" s="19"/>
    </row>
    <row r="14" customFormat="false" ht="15" hidden="false" customHeight="false" outlineLevel="0" collapsed="false">
      <c r="A14" s="19" t="n">
        <v>13</v>
      </c>
      <c r="B14" s="19" t="s">
        <v>495</v>
      </c>
      <c r="C14" s="19" t="s">
        <v>496</v>
      </c>
      <c r="D14" s="19" t="s">
        <v>502</v>
      </c>
      <c r="E14" s="19" t="s">
        <v>482</v>
      </c>
      <c r="F14" s="19" t="s">
        <v>483</v>
      </c>
      <c r="G14" s="19"/>
    </row>
    <row r="15" customFormat="false" ht="15" hidden="false" customHeight="false" outlineLevel="0" collapsed="false">
      <c r="A15" s="19" t="n">
        <v>14</v>
      </c>
      <c r="B15" s="19" t="s">
        <v>495</v>
      </c>
      <c r="C15" s="19" t="s">
        <v>496</v>
      </c>
      <c r="D15" s="19" t="s">
        <v>503</v>
      </c>
      <c r="E15" s="19" t="s">
        <v>486</v>
      </c>
      <c r="F15" s="19" t="s">
        <v>483</v>
      </c>
      <c r="G15" s="19"/>
    </row>
    <row r="16" customFormat="false" ht="15" hidden="false" customHeight="false" outlineLevel="0" collapsed="false">
      <c r="A16" s="19" t="n">
        <v>15</v>
      </c>
      <c r="B16" s="19" t="s">
        <v>504</v>
      </c>
      <c r="C16" s="19" t="s">
        <v>505</v>
      </c>
      <c r="D16" s="19" t="s">
        <v>497</v>
      </c>
      <c r="E16" s="19" t="s">
        <v>482</v>
      </c>
      <c r="F16" s="19" t="s">
        <v>483</v>
      </c>
      <c r="G16" s="19"/>
    </row>
    <row r="17" customFormat="false" ht="15" hidden="false" customHeight="false" outlineLevel="0" collapsed="false">
      <c r="A17" s="19" t="n">
        <v>16</v>
      </c>
      <c r="B17" s="19" t="s">
        <v>504</v>
      </c>
      <c r="C17" s="19" t="s">
        <v>505</v>
      </c>
      <c r="D17" s="19" t="s">
        <v>506</v>
      </c>
      <c r="E17" s="19" t="s">
        <v>482</v>
      </c>
      <c r="F17" s="19" t="s">
        <v>483</v>
      </c>
      <c r="G17" s="19"/>
    </row>
    <row r="18" customFormat="false" ht="23.85" hidden="false" customHeight="false" outlineLevel="0" collapsed="false">
      <c r="A18" s="19" t="n">
        <v>17</v>
      </c>
      <c r="B18" s="19" t="s">
        <v>504</v>
      </c>
      <c r="C18" s="19" t="s">
        <v>505</v>
      </c>
      <c r="D18" s="19" t="s">
        <v>507</v>
      </c>
      <c r="E18" s="19" t="s">
        <v>482</v>
      </c>
      <c r="F18" s="19" t="s">
        <v>483</v>
      </c>
      <c r="G18" s="19"/>
    </row>
    <row r="19" customFormat="false" ht="15" hidden="false" customHeight="false" outlineLevel="0" collapsed="false">
      <c r="A19" s="19" t="n">
        <v>18</v>
      </c>
      <c r="B19" s="19" t="s">
        <v>504</v>
      </c>
      <c r="C19" s="19" t="s">
        <v>505</v>
      </c>
      <c r="D19" s="19" t="s">
        <v>508</v>
      </c>
      <c r="E19" s="19" t="s">
        <v>482</v>
      </c>
      <c r="F19" s="19" t="s">
        <v>483</v>
      </c>
      <c r="G19" s="19"/>
    </row>
    <row r="20" customFormat="false" ht="15" hidden="false" customHeight="false" outlineLevel="0" collapsed="false">
      <c r="A20" s="19" t="n">
        <v>19</v>
      </c>
      <c r="B20" s="19" t="s">
        <v>509</v>
      </c>
      <c r="C20" s="19" t="s">
        <v>510</v>
      </c>
      <c r="D20" s="19" t="s">
        <v>511</v>
      </c>
      <c r="E20" s="19" t="s">
        <v>482</v>
      </c>
      <c r="F20" s="19" t="s">
        <v>483</v>
      </c>
      <c r="G20" s="19"/>
    </row>
    <row r="21" customFormat="false" ht="15" hidden="false" customHeight="false" outlineLevel="0" collapsed="false">
      <c r="A21" s="19" t="n">
        <v>20</v>
      </c>
      <c r="B21" s="19" t="s">
        <v>509</v>
      </c>
      <c r="C21" s="19" t="s">
        <v>510</v>
      </c>
      <c r="D21" s="19" t="s">
        <v>512</v>
      </c>
      <c r="E21" s="19" t="s">
        <v>482</v>
      </c>
      <c r="F21" s="19" t="s">
        <v>483</v>
      </c>
      <c r="G21" s="19"/>
    </row>
    <row r="22" customFormat="false" ht="15" hidden="false" customHeight="false" outlineLevel="0" collapsed="false">
      <c r="A22" s="19" t="n">
        <v>21</v>
      </c>
      <c r="B22" s="19" t="s">
        <v>509</v>
      </c>
      <c r="C22" s="19" t="s">
        <v>510</v>
      </c>
      <c r="D22" s="19" t="s">
        <v>513</v>
      </c>
      <c r="E22" s="19" t="s">
        <v>482</v>
      </c>
      <c r="F22" s="19" t="s">
        <v>483</v>
      </c>
      <c r="G22" s="19"/>
    </row>
    <row r="23" customFormat="false" ht="15" hidden="false" customHeight="false" outlineLevel="0" collapsed="false">
      <c r="A23" s="19" t="n">
        <v>22</v>
      </c>
      <c r="B23" s="19" t="s">
        <v>514</v>
      </c>
      <c r="C23" s="19" t="s">
        <v>515</v>
      </c>
      <c r="D23" s="19" t="s">
        <v>497</v>
      </c>
      <c r="E23" s="19" t="s">
        <v>482</v>
      </c>
      <c r="F23" s="19" t="s">
        <v>483</v>
      </c>
      <c r="G23" s="19"/>
    </row>
    <row r="24" customFormat="false" ht="15" hidden="false" customHeight="false" outlineLevel="0" collapsed="false">
      <c r="A24" s="19" t="n">
        <v>23</v>
      </c>
      <c r="B24" s="19" t="s">
        <v>514</v>
      </c>
      <c r="C24" s="19" t="s">
        <v>515</v>
      </c>
      <c r="D24" s="19" t="s">
        <v>516</v>
      </c>
      <c r="E24" s="19" t="s">
        <v>482</v>
      </c>
      <c r="F24" s="19" t="s">
        <v>483</v>
      </c>
      <c r="G24" s="19"/>
    </row>
    <row r="25" customFormat="false" ht="15" hidden="false" customHeight="false" outlineLevel="0" collapsed="false">
      <c r="A25" s="19" t="n">
        <v>24</v>
      </c>
      <c r="B25" s="19" t="s">
        <v>517</v>
      </c>
      <c r="C25" s="19" t="s">
        <v>518</v>
      </c>
      <c r="D25" s="19" t="s">
        <v>519</v>
      </c>
      <c r="E25" s="19" t="s">
        <v>482</v>
      </c>
      <c r="F25" s="19" t="s">
        <v>483</v>
      </c>
      <c r="G25" s="19"/>
    </row>
    <row r="26" customFormat="false" ht="15" hidden="false" customHeight="false" outlineLevel="0" collapsed="false">
      <c r="A26" s="19" t="n">
        <v>25</v>
      </c>
      <c r="B26" s="19" t="s">
        <v>517</v>
      </c>
      <c r="C26" s="19" t="s">
        <v>518</v>
      </c>
      <c r="D26" s="19" t="s">
        <v>520</v>
      </c>
      <c r="E26" s="19" t="s">
        <v>482</v>
      </c>
      <c r="F26" s="19" t="s">
        <v>483</v>
      </c>
      <c r="G26" s="19"/>
    </row>
    <row r="27" customFormat="false" ht="15" hidden="false" customHeight="false" outlineLevel="0" collapsed="false">
      <c r="A27" s="19" t="n">
        <v>26</v>
      </c>
      <c r="B27" s="19" t="s">
        <v>517</v>
      </c>
      <c r="C27" s="19" t="s">
        <v>518</v>
      </c>
      <c r="D27" s="19" t="s">
        <v>521</v>
      </c>
      <c r="E27" s="19" t="s">
        <v>482</v>
      </c>
      <c r="F27" s="19" t="s">
        <v>483</v>
      </c>
      <c r="G27" s="19"/>
    </row>
    <row r="28" customFormat="false" ht="15" hidden="false" customHeight="false" outlineLevel="0" collapsed="false">
      <c r="A28" s="19" t="n">
        <v>27</v>
      </c>
      <c r="B28" s="19" t="s">
        <v>517</v>
      </c>
      <c r="C28" s="19" t="s">
        <v>518</v>
      </c>
      <c r="D28" s="19" t="s">
        <v>522</v>
      </c>
      <c r="E28" s="19" t="s">
        <v>482</v>
      </c>
      <c r="F28" s="19" t="s">
        <v>483</v>
      </c>
      <c r="G28" s="19"/>
    </row>
    <row r="29" customFormat="false" ht="15" hidden="false" customHeight="false" outlineLevel="0" collapsed="false">
      <c r="A29" s="19" t="n">
        <v>28</v>
      </c>
      <c r="B29" s="19" t="s">
        <v>523</v>
      </c>
      <c r="C29" s="19" t="s">
        <v>524</v>
      </c>
      <c r="D29" s="19" t="s">
        <v>525</v>
      </c>
      <c r="E29" s="19" t="s">
        <v>482</v>
      </c>
      <c r="F29" s="19" t="s">
        <v>483</v>
      </c>
      <c r="G29" s="19" t="s">
        <v>464</v>
      </c>
    </row>
    <row r="30" customFormat="false" ht="15" hidden="false" customHeight="false" outlineLevel="0" collapsed="false">
      <c r="A30" s="19" t="n">
        <v>29</v>
      </c>
      <c r="B30" s="19" t="s">
        <v>523</v>
      </c>
      <c r="C30" s="19" t="s">
        <v>524</v>
      </c>
      <c r="D30" s="19" t="s">
        <v>526</v>
      </c>
      <c r="E30" s="19" t="s">
        <v>482</v>
      </c>
      <c r="F30" s="19" t="s">
        <v>483</v>
      </c>
      <c r="G30" s="19"/>
    </row>
    <row r="31" customFormat="false" ht="15" hidden="false" customHeight="false" outlineLevel="0" collapsed="false">
      <c r="A31" s="19" t="n">
        <v>30</v>
      </c>
      <c r="B31" s="19" t="s">
        <v>527</v>
      </c>
      <c r="C31" s="19" t="s">
        <v>528</v>
      </c>
      <c r="D31" s="19" t="s">
        <v>529</v>
      </c>
      <c r="E31" s="19" t="s">
        <v>482</v>
      </c>
      <c r="F31" s="19" t="s">
        <v>483</v>
      </c>
      <c r="G31" s="19" t="s">
        <v>464</v>
      </c>
    </row>
    <row r="32" customFormat="false" ht="15" hidden="false" customHeight="false" outlineLevel="0" collapsed="false">
      <c r="A32" s="19" t="n">
        <v>31</v>
      </c>
      <c r="B32" s="19" t="s">
        <v>527</v>
      </c>
      <c r="C32" s="19" t="s">
        <v>528</v>
      </c>
      <c r="D32" s="19" t="s">
        <v>530</v>
      </c>
      <c r="E32" s="19" t="s">
        <v>482</v>
      </c>
      <c r="F32" s="19" t="s">
        <v>483</v>
      </c>
      <c r="G32" s="19"/>
    </row>
    <row r="33" customFormat="false" ht="15" hidden="false" customHeight="false" outlineLevel="0" collapsed="false">
      <c r="A33" s="19" t="n">
        <v>32</v>
      </c>
      <c r="B33" s="19" t="s">
        <v>527</v>
      </c>
      <c r="C33" s="19" t="s">
        <v>528</v>
      </c>
      <c r="D33" s="19" t="s">
        <v>531</v>
      </c>
      <c r="E33" s="19" t="s">
        <v>482</v>
      </c>
      <c r="F33" s="19" t="s">
        <v>483</v>
      </c>
      <c r="G33" s="19"/>
    </row>
    <row r="34" customFormat="false" ht="15" hidden="false" customHeight="false" outlineLevel="0" collapsed="false">
      <c r="A34" s="19" t="n">
        <v>33</v>
      </c>
      <c r="B34" s="19" t="s">
        <v>527</v>
      </c>
      <c r="C34" s="19" t="s">
        <v>528</v>
      </c>
      <c r="D34" s="19" t="s">
        <v>493</v>
      </c>
      <c r="E34" s="19" t="s">
        <v>482</v>
      </c>
      <c r="F34" s="19" t="s">
        <v>483</v>
      </c>
      <c r="G34" s="19"/>
    </row>
    <row r="35" customFormat="false" ht="15" hidden="false" customHeight="false" outlineLevel="0" collapsed="false">
      <c r="A35" s="19" t="n">
        <v>34</v>
      </c>
      <c r="B35" s="19" t="s">
        <v>527</v>
      </c>
      <c r="C35" s="19" t="s">
        <v>528</v>
      </c>
      <c r="D35" s="19" t="s">
        <v>532</v>
      </c>
      <c r="E35" s="19" t="s">
        <v>482</v>
      </c>
      <c r="F35" s="19" t="s">
        <v>483</v>
      </c>
      <c r="G35" s="19"/>
    </row>
    <row r="36" customFormat="false" ht="15" hidden="false" customHeight="false" outlineLevel="0" collapsed="false">
      <c r="A36" s="19" t="n">
        <v>35</v>
      </c>
      <c r="B36" s="19" t="s">
        <v>527</v>
      </c>
      <c r="C36" s="19" t="s">
        <v>528</v>
      </c>
      <c r="D36" s="19" t="s">
        <v>497</v>
      </c>
      <c r="E36" s="19" t="s">
        <v>482</v>
      </c>
      <c r="F36" s="19" t="s">
        <v>483</v>
      </c>
      <c r="G36" s="19"/>
    </row>
    <row r="37" customFormat="false" ht="15" hidden="false" customHeight="false" outlineLevel="0" collapsed="false">
      <c r="A37" s="19" t="n">
        <v>36</v>
      </c>
      <c r="B37" s="19" t="s">
        <v>527</v>
      </c>
      <c r="C37" s="19" t="s">
        <v>528</v>
      </c>
      <c r="D37" s="19" t="s">
        <v>533</v>
      </c>
      <c r="E37" s="19" t="s">
        <v>486</v>
      </c>
      <c r="F37" s="19" t="s">
        <v>483</v>
      </c>
      <c r="G37" s="19"/>
    </row>
    <row r="38" customFormat="false" ht="15" hidden="false" customHeight="false" outlineLevel="0" collapsed="false">
      <c r="A38" s="19" t="n">
        <v>37</v>
      </c>
      <c r="B38" s="19" t="s">
        <v>527</v>
      </c>
      <c r="C38" s="19" t="s">
        <v>528</v>
      </c>
      <c r="D38" s="19" t="s">
        <v>534</v>
      </c>
      <c r="E38" s="19" t="s">
        <v>486</v>
      </c>
      <c r="F38" s="19" t="s">
        <v>483</v>
      </c>
      <c r="G38" s="19" t="s">
        <v>535</v>
      </c>
    </row>
    <row r="39" customFormat="false" ht="15" hidden="false" customHeight="false" outlineLevel="0" collapsed="false">
      <c r="A39" s="19" t="n">
        <v>38</v>
      </c>
      <c r="B39" s="19" t="s">
        <v>527</v>
      </c>
      <c r="C39" s="19" t="s">
        <v>528</v>
      </c>
      <c r="D39" s="19" t="s">
        <v>536</v>
      </c>
      <c r="E39" s="19" t="s">
        <v>486</v>
      </c>
      <c r="F39" s="19" t="s">
        <v>483</v>
      </c>
      <c r="G39" s="19"/>
    </row>
    <row r="40" customFormat="false" ht="15" hidden="false" customHeight="false" outlineLevel="0" collapsed="false">
      <c r="A40" s="19" t="n">
        <v>39</v>
      </c>
      <c r="B40" s="19" t="s">
        <v>527</v>
      </c>
      <c r="C40" s="19" t="s">
        <v>528</v>
      </c>
      <c r="D40" s="19" t="s">
        <v>537</v>
      </c>
      <c r="E40" s="19" t="s">
        <v>486</v>
      </c>
      <c r="F40" s="19" t="s">
        <v>483</v>
      </c>
      <c r="G40" s="19"/>
    </row>
    <row r="41" customFormat="false" ht="15" hidden="false" customHeight="false" outlineLevel="0" collapsed="false">
      <c r="A41" s="19" t="n">
        <v>40</v>
      </c>
      <c r="B41" s="19" t="s">
        <v>538</v>
      </c>
      <c r="C41" s="19" t="s">
        <v>539</v>
      </c>
      <c r="D41" s="19" t="s">
        <v>540</v>
      </c>
      <c r="E41" s="19" t="s">
        <v>482</v>
      </c>
      <c r="F41" s="19" t="s">
        <v>483</v>
      </c>
      <c r="G41" s="19" t="s">
        <v>464</v>
      </c>
    </row>
    <row r="42" customFormat="false" ht="15" hidden="false" customHeight="false" outlineLevel="0" collapsed="false">
      <c r="A42" s="19" t="n">
        <v>41</v>
      </c>
      <c r="B42" s="19" t="s">
        <v>538</v>
      </c>
      <c r="C42" s="19" t="s">
        <v>539</v>
      </c>
      <c r="D42" s="19" t="s">
        <v>541</v>
      </c>
      <c r="E42" s="19" t="s">
        <v>482</v>
      </c>
      <c r="F42" s="19" t="s">
        <v>483</v>
      </c>
      <c r="G42" s="19"/>
    </row>
    <row r="43" customFormat="false" ht="15" hidden="false" customHeight="false" outlineLevel="0" collapsed="false">
      <c r="A43" s="19" t="n">
        <v>42</v>
      </c>
      <c r="B43" s="19" t="s">
        <v>538</v>
      </c>
      <c r="C43" s="19" t="s">
        <v>539</v>
      </c>
      <c r="D43" s="19" t="s">
        <v>542</v>
      </c>
      <c r="E43" s="19" t="s">
        <v>482</v>
      </c>
      <c r="F43" s="19" t="s">
        <v>483</v>
      </c>
      <c r="G43" s="19"/>
    </row>
    <row r="44" customFormat="false" ht="15" hidden="false" customHeight="false" outlineLevel="0" collapsed="false">
      <c r="A44" s="19" t="n">
        <v>43</v>
      </c>
      <c r="B44" s="19" t="s">
        <v>538</v>
      </c>
      <c r="C44" s="19" t="s">
        <v>539</v>
      </c>
      <c r="D44" s="19" t="s">
        <v>543</v>
      </c>
      <c r="E44" s="19" t="s">
        <v>482</v>
      </c>
      <c r="F44" s="19" t="s">
        <v>483</v>
      </c>
      <c r="G44" s="19"/>
    </row>
    <row r="45" customFormat="false" ht="15" hidden="false" customHeight="false" outlineLevel="0" collapsed="false">
      <c r="A45" s="19" t="n">
        <v>44</v>
      </c>
      <c r="B45" s="19" t="s">
        <v>538</v>
      </c>
      <c r="C45" s="19" t="s">
        <v>539</v>
      </c>
      <c r="D45" s="19" t="s">
        <v>544</v>
      </c>
      <c r="E45" s="19" t="s">
        <v>482</v>
      </c>
      <c r="F45" s="19" t="s">
        <v>483</v>
      </c>
      <c r="G45" s="19"/>
    </row>
    <row r="46" customFormat="false" ht="15" hidden="false" customHeight="false" outlineLevel="0" collapsed="false">
      <c r="A46" s="19" t="n">
        <v>45</v>
      </c>
      <c r="B46" s="19" t="s">
        <v>545</v>
      </c>
      <c r="C46" s="19" t="s">
        <v>546</v>
      </c>
      <c r="D46" s="19" t="s">
        <v>547</v>
      </c>
      <c r="E46" s="19" t="s">
        <v>482</v>
      </c>
      <c r="F46" s="19" t="s">
        <v>483</v>
      </c>
      <c r="G46" s="19" t="s">
        <v>464</v>
      </c>
    </row>
    <row r="47" customFormat="false" ht="15" hidden="false" customHeight="false" outlineLevel="0" collapsed="false">
      <c r="A47" s="19" t="n">
        <v>46</v>
      </c>
      <c r="B47" s="19" t="s">
        <v>545</v>
      </c>
      <c r="C47" s="19" t="s">
        <v>546</v>
      </c>
      <c r="D47" s="19" t="s">
        <v>548</v>
      </c>
      <c r="E47" s="19" t="s">
        <v>482</v>
      </c>
      <c r="F47" s="19" t="s">
        <v>483</v>
      </c>
      <c r="G47" s="19"/>
    </row>
    <row r="48" customFormat="false" ht="15" hidden="false" customHeight="false" outlineLevel="0" collapsed="false">
      <c r="A48" s="19" t="n">
        <v>47</v>
      </c>
      <c r="B48" s="19" t="s">
        <v>545</v>
      </c>
      <c r="C48" s="19" t="s">
        <v>546</v>
      </c>
      <c r="D48" s="19" t="s">
        <v>549</v>
      </c>
      <c r="E48" s="19" t="s">
        <v>482</v>
      </c>
      <c r="F48" s="19" t="s">
        <v>483</v>
      </c>
      <c r="G48" s="19"/>
    </row>
    <row r="49" customFormat="false" ht="15" hidden="false" customHeight="false" outlineLevel="0" collapsed="false">
      <c r="A49" s="19" t="n">
        <v>48</v>
      </c>
      <c r="B49" s="19" t="s">
        <v>545</v>
      </c>
      <c r="C49" s="19" t="s">
        <v>546</v>
      </c>
      <c r="D49" s="19" t="s">
        <v>550</v>
      </c>
      <c r="E49" s="19" t="s">
        <v>486</v>
      </c>
      <c r="F49" s="19" t="s">
        <v>483</v>
      </c>
      <c r="G49" s="19"/>
    </row>
    <row r="50" customFormat="false" ht="15" hidden="false" customHeight="false" outlineLevel="0" collapsed="false">
      <c r="A50" s="19" t="n">
        <v>49</v>
      </c>
      <c r="B50" s="19" t="s">
        <v>545</v>
      </c>
      <c r="C50" s="19" t="s">
        <v>546</v>
      </c>
      <c r="D50" s="19" t="s">
        <v>551</v>
      </c>
      <c r="E50" s="19" t="s">
        <v>486</v>
      </c>
      <c r="F50" s="19" t="s">
        <v>483</v>
      </c>
      <c r="G50" s="19"/>
    </row>
    <row r="51" customFormat="false" ht="23.85" hidden="false" customHeight="false" outlineLevel="0" collapsed="false">
      <c r="A51" s="19" t="n">
        <v>50</v>
      </c>
      <c r="B51" s="19" t="s">
        <v>545</v>
      </c>
      <c r="C51" s="19" t="s">
        <v>546</v>
      </c>
      <c r="D51" s="19" t="s">
        <v>552</v>
      </c>
      <c r="E51" s="19" t="s">
        <v>486</v>
      </c>
      <c r="F51" s="19" t="s">
        <v>483</v>
      </c>
      <c r="G51" s="19" t="s">
        <v>553</v>
      </c>
    </row>
    <row r="52" customFormat="false" ht="23.85" hidden="false" customHeight="false" outlineLevel="0" collapsed="false">
      <c r="A52" s="19" t="n">
        <v>51</v>
      </c>
      <c r="B52" s="19" t="s">
        <v>545</v>
      </c>
      <c r="C52" s="19" t="s">
        <v>546</v>
      </c>
      <c r="D52" s="19" t="s">
        <v>554</v>
      </c>
      <c r="E52" s="19" t="s">
        <v>486</v>
      </c>
      <c r="F52" s="19" t="s">
        <v>483</v>
      </c>
      <c r="G52" s="19" t="s">
        <v>555</v>
      </c>
    </row>
    <row r="53" customFormat="false" ht="15" hidden="false" customHeight="false" outlineLevel="0" collapsed="false">
      <c r="A53" s="19" t="n">
        <v>52</v>
      </c>
      <c r="B53" s="19" t="s">
        <v>545</v>
      </c>
      <c r="C53" s="19" t="s">
        <v>546</v>
      </c>
      <c r="D53" s="19" t="s">
        <v>556</v>
      </c>
      <c r="E53" s="19" t="s">
        <v>486</v>
      </c>
      <c r="F53" s="19" t="s">
        <v>483</v>
      </c>
      <c r="G53" s="19"/>
    </row>
    <row r="54" customFormat="false" ht="15" hidden="false" customHeight="false" outlineLevel="0" collapsed="false">
      <c r="A54" s="19" t="n">
        <v>53</v>
      </c>
      <c r="B54" s="19" t="s">
        <v>557</v>
      </c>
      <c r="C54" s="19" t="s">
        <v>558</v>
      </c>
      <c r="D54" s="19" t="s">
        <v>559</v>
      </c>
      <c r="E54" s="19" t="s">
        <v>482</v>
      </c>
      <c r="F54" s="19" t="s">
        <v>483</v>
      </c>
      <c r="G54" s="19"/>
    </row>
    <row r="55" customFormat="false" ht="15" hidden="false" customHeight="false" outlineLevel="0" collapsed="false">
      <c r="A55" s="19" t="n">
        <v>54</v>
      </c>
      <c r="B55" s="19" t="s">
        <v>560</v>
      </c>
      <c r="C55" s="19" t="s">
        <v>561</v>
      </c>
      <c r="D55" s="19" t="s">
        <v>493</v>
      </c>
      <c r="E55" s="19" t="s">
        <v>482</v>
      </c>
      <c r="F55" s="19" t="s">
        <v>483</v>
      </c>
      <c r="G55" s="19"/>
    </row>
    <row r="56" customFormat="false" ht="15" hidden="false" customHeight="false" outlineLevel="0" collapsed="false">
      <c r="A56" s="19" t="n">
        <v>55</v>
      </c>
      <c r="B56" s="19" t="s">
        <v>560</v>
      </c>
      <c r="C56" s="19" t="s">
        <v>561</v>
      </c>
      <c r="D56" s="19" t="s">
        <v>497</v>
      </c>
      <c r="E56" s="19" t="s">
        <v>482</v>
      </c>
      <c r="F56" s="19" t="s">
        <v>483</v>
      </c>
      <c r="G56" s="19"/>
    </row>
    <row r="57" customFormat="false" ht="15" hidden="false" customHeight="false" outlineLevel="0" collapsed="false">
      <c r="A57" s="19" t="n">
        <v>56</v>
      </c>
      <c r="B57" s="19" t="s">
        <v>560</v>
      </c>
      <c r="C57" s="19" t="s">
        <v>561</v>
      </c>
      <c r="D57" s="19" t="s">
        <v>562</v>
      </c>
      <c r="E57" s="19" t="s">
        <v>482</v>
      </c>
      <c r="F57" s="19" t="s">
        <v>483</v>
      </c>
      <c r="G57" s="19"/>
    </row>
    <row r="58" customFormat="false" ht="15" hidden="false" customHeight="false" outlineLevel="0" collapsed="false">
      <c r="A58" s="19" t="n">
        <v>57</v>
      </c>
      <c r="B58" s="19" t="s">
        <v>563</v>
      </c>
      <c r="C58" s="19" t="s">
        <v>564</v>
      </c>
      <c r="D58" s="19" t="s">
        <v>493</v>
      </c>
      <c r="E58" s="19" t="s">
        <v>482</v>
      </c>
      <c r="F58" s="19" t="s">
        <v>483</v>
      </c>
      <c r="G58" s="19"/>
    </row>
    <row r="59" customFormat="false" ht="15" hidden="false" customHeight="false" outlineLevel="0" collapsed="false">
      <c r="A59" s="19" t="n">
        <v>58</v>
      </c>
      <c r="B59" s="19" t="s">
        <v>563</v>
      </c>
      <c r="C59" s="19" t="s">
        <v>564</v>
      </c>
      <c r="D59" s="19" t="s">
        <v>497</v>
      </c>
      <c r="E59" s="19" t="s">
        <v>482</v>
      </c>
      <c r="F59" s="19" t="s">
        <v>483</v>
      </c>
      <c r="G59" s="19"/>
    </row>
    <row r="60" customFormat="false" ht="15" hidden="false" customHeight="false" outlineLevel="0" collapsed="false">
      <c r="A60" s="19" t="n">
        <v>59</v>
      </c>
      <c r="B60" s="19" t="s">
        <v>565</v>
      </c>
      <c r="C60" s="19" t="s">
        <v>566</v>
      </c>
      <c r="D60" s="19" t="s">
        <v>567</v>
      </c>
      <c r="E60" s="19" t="s">
        <v>482</v>
      </c>
      <c r="F60" s="19" t="s">
        <v>483</v>
      </c>
      <c r="G60" s="19"/>
    </row>
    <row r="61" customFormat="false" ht="15" hidden="false" customHeight="false" outlineLevel="0" collapsed="false">
      <c r="A61" s="19" t="n">
        <v>60</v>
      </c>
      <c r="B61" s="19" t="s">
        <v>565</v>
      </c>
      <c r="C61" s="19" t="s">
        <v>566</v>
      </c>
      <c r="D61" s="19" t="s">
        <v>568</v>
      </c>
      <c r="E61" s="19" t="s">
        <v>482</v>
      </c>
      <c r="F61" s="19" t="s">
        <v>483</v>
      </c>
      <c r="G61" s="19" t="s">
        <v>569</v>
      </c>
    </row>
    <row r="62" customFormat="false" ht="15" hidden="false" customHeight="false" outlineLevel="0" collapsed="false">
      <c r="A62" s="19" t="n">
        <v>61</v>
      </c>
      <c r="B62" s="19" t="s">
        <v>570</v>
      </c>
      <c r="C62" s="19" t="s">
        <v>571</v>
      </c>
      <c r="D62" s="19" t="s">
        <v>572</v>
      </c>
      <c r="E62" s="19" t="s">
        <v>482</v>
      </c>
      <c r="F62" s="19" t="s">
        <v>483</v>
      </c>
      <c r="G62" s="19"/>
    </row>
    <row r="63" customFormat="false" ht="15" hidden="false" customHeight="false" outlineLevel="0" collapsed="false">
      <c r="A63" s="19" t="n">
        <v>62</v>
      </c>
      <c r="B63" s="19" t="s">
        <v>570</v>
      </c>
      <c r="C63" s="19" t="s">
        <v>571</v>
      </c>
      <c r="D63" s="19" t="s">
        <v>531</v>
      </c>
      <c r="E63" s="19" t="s">
        <v>482</v>
      </c>
      <c r="F63" s="19" t="s">
        <v>483</v>
      </c>
      <c r="G63" s="19"/>
    </row>
    <row r="64" customFormat="false" ht="15" hidden="false" customHeight="false" outlineLevel="0" collapsed="false">
      <c r="A64" s="19" t="n">
        <v>63</v>
      </c>
      <c r="B64" s="19" t="s">
        <v>570</v>
      </c>
      <c r="C64" s="19" t="s">
        <v>571</v>
      </c>
      <c r="D64" s="19" t="s">
        <v>493</v>
      </c>
      <c r="E64" s="19" t="s">
        <v>482</v>
      </c>
      <c r="F64" s="19" t="s">
        <v>483</v>
      </c>
      <c r="G64" s="19"/>
    </row>
    <row r="65" customFormat="false" ht="15" hidden="false" customHeight="false" outlineLevel="0" collapsed="false">
      <c r="A65" s="19" t="n">
        <v>64</v>
      </c>
      <c r="B65" s="19" t="s">
        <v>570</v>
      </c>
      <c r="C65" s="19" t="s">
        <v>571</v>
      </c>
      <c r="D65" s="19" t="s">
        <v>541</v>
      </c>
      <c r="E65" s="19" t="s">
        <v>482</v>
      </c>
      <c r="F65" s="19" t="s">
        <v>483</v>
      </c>
      <c r="G65" s="19"/>
    </row>
    <row r="66" customFormat="false" ht="15" hidden="false" customHeight="false" outlineLevel="0" collapsed="false">
      <c r="A66" s="19" t="n">
        <v>65</v>
      </c>
      <c r="B66" s="19" t="s">
        <v>570</v>
      </c>
      <c r="C66" s="19" t="s">
        <v>571</v>
      </c>
      <c r="D66" s="19" t="s">
        <v>573</v>
      </c>
      <c r="E66" s="19" t="s">
        <v>482</v>
      </c>
      <c r="F66" s="19" t="s">
        <v>483</v>
      </c>
      <c r="G66" s="19"/>
    </row>
    <row r="67" customFormat="false" ht="15" hidden="false" customHeight="false" outlineLevel="0" collapsed="false">
      <c r="A67" s="19" t="n">
        <v>66</v>
      </c>
      <c r="B67" s="19" t="s">
        <v>574</v>
      </c>
      <c r="C67" s="19" t="s">
        <v>575</v>
      </c>
      <c r="D67" s="19" t="s">
        <v>497</v>
      </c>
      <c r="E67" s="19" t="s">
        <v>482</v>
      </c>
      <c r="F67" s="19" t="s">
        <v>483</v>
      </c>
      <c r="G67" s="19"/>
    </row>
    <row r="68" customFormat="false" ht="15" hidden="false" customHeight="false" outlineLevel="0" collapsed="false">
      <c r="A68" s="19" t="n">
        <v>67</v>
      </c>
      <c r="B68" s="19" t="s">
        <v>574</v>
      </c>
      <c r="C68" s="19" t="s">
        <v>575</v>
      </c>
      <c r="D68" s="19" t="s">
        <v>576</v>
      </c>
      <c r="E68" s="19" t="s">
        <v>482</v>
      </c>
      <c r="F68" s="19" t="s">
        <v>483</v>
      </c>
      <c r="G68" s="19"/>
    </row>
    <row r="69" customFormat="false" ht="15" hidden="false" customHeight="false" outlineLevel="0" collapsed="false">
      <c r="A69" s="19" t="n">
        <v>68</v>
      </c>
      <c r="B69" s="19" t="s">
        <v>574</v>
      </c>
      <c r="C69" s="19" t="s">
        <v>575</v>
      </c>
      <c r="D69" s="19" t="s">
        <v>531</v>
      </c>
      <c r="E69" s="19" t="s">
        <v>482</v>
      </c>
      <c r="F69" s="19" t="s">
        <v>483</v>
      </c>
      <c r="G69" s="19"/>
    </row>
    <row r="70" customFormat="false" ht="15" hidden="false" customHeight="false" outlineLevel="0" collapsed="false">
      <c r="A70" s="19" t="n">
        <v>69</v>
      </c>
      <c r="B70" s="19" t="s">
        <v>574</v>
      </c>
      <c r="C70" s="19" t="s">
        <v>575</v>
      </c>
      <c r="D70" s="19" t="s">
        <v>577</v>
      </c>
      <c r="E70" s="19" t="s">
        <v>482</v>
      </c>
      <c r="F70" s="19" t="s">
        <v>483</v>
      </c>
      <c r="G70" s="19"/>
    </row>
    <row r="71" customFormat="false" ht="15" hidden="false" customHeight="false" outlineLevel="0" collapsed="false">
      <c r="A71" s="19" t="n">
        <v>70</v>
      </c>
      <c r="B71" s="19" t="s">
        <v>574</v>
      </c>
      <c r="C71" s="19" t="s">
        <v>575</v>
      </c>
      <c r="D71" s="19" t="s">
        <v>542</v>
      </c>
      <c r="E71" s="19" t="s">
        <v>482</v>
      </c>
      <c r="F71" s="19" t="s">
        <v>483</v>
      </c>
      <c r="G71" s="19"/>
    </row>
    <row r="72" customFormat="false" ht="15" hidden="false" customHeight="false" outlineLevel="0" collapsed="false">
      <c r="A72" s="19" t="n">
        <v>71</v>
      </c>
      <c r="B72" s="19" t="s">
        <v>578</v>
      </c>
      <c r="C72" s="19" t="s">
        <v>579</v>
      </c>
      <c r="D72" s="19" t="s">
        <v>580</v>
      </c>
      <c r="E72" s="19" t="s">
        <v>482</v>
      </c>
      <c r="F72" s="19" t="s">
        <v>483</v>
      </c>
      <c r="G72" s="19"/>
    </row>
    <row r="73" customFormat="false" ht="15" hidden="false" customHeight="false" outlineLevel="0" collapsed="false">
      <c r="A73" s="19" t="n">
        <v>72</v>
      </c>
      <c r="B73" s="19" t="s">
        <v>581</v>
      </c>
      <c r="C73" s="19" t="s">
        <v>582</v>
      </c>
      <c r="D73" s="19" t="s">
        <v>493</v>
      </c>
      <c r="E73" s="19" t="s">
        <v>482</v>
      </c>
      <c r="F73" s="19" t="s">
        <v>483</v>
      </c>
      <c r="G73" s="19"/>
    </row>
    <row r="74" customFormat="false" ht="15" hidden="false" customHeight="false" outlineLevel="0" collapsed="false">
      <c r="A74" s="19" t="n">
        <v>73</v>
      </c>
      <c r="B74" s="19" t="s">
        <v>581</v>
      </c>
      <c r="C74" s="19" t="s">
        <v>582</v>
      </c>
      <c r="D74" s="19" t="s">
        <v>497</v>
      </c>
      <c r="E74" s="19" t="s">
        <v>482</v>
      </c>
      <c r="F74" s="19" t="s">
        <v>483</v>
      </c>
      <c r="G74" s="19"/>
    </row>
    <row r="75" customFormat="false" ht="23.85" hidden="false" customHeight="false" outlineLevel="0" collapsed="false">
      <c r="A75" s="19" t="n">
        <v>74</v>
      </c>
      <c r="B75" s="19" t="s">
        <v>583</v>
      </c>
      <c r="C75" s="19" t="s">
        <v>584</v>
      </c>
      <c r="D75" s="19" t="s">
        <v>497</v>
      </c>
      <c r="E75" s="19" t="s">
        <v>482</v>
      </c>
      <c r="F75" s="19" t="s">
        <v>483</v>
      </c>
      <c r="G75" s="19"/>
    </row>
    <row r="76" customFormat="false" ht="23.85" hidden="false" customHeight="false" outlineLevel="0" collapsed="false">
      <c r="A76" s="19" t="n">
        <v>75</v>
      </c>
      <c r="B76" s="19" t="s">
        <v>583</v>
      </c>
      <c r="C76" s="19" t="s">
        <v>584</v>
      </c>
      <c r="D76" s="19" t="s">
        <v>506</v>
      </c>
      <c r="E76" s="19" t="s">
        <v>482</v>
      </c>
      <c r="F76" s="19" t="s">
        <v>483</v>
      </c>
      <c r="G76" s="19"/>
    </row>
    <row r="77" customFormat="false" ht="23.85" hidden="false" customHeight="false" outlineLevel="0" collapsed="false">
      <c r="A77" s="19" t="n">
        <v>76</v>
      </c>
      <c r="B77" s="19" t="s">
        <v>583</v>
      </c>
      <c r="C77" s="19" t="s">
        <v>584</v>
      </c>
      <c r="D77" s="19" t="s">
        <v>585</v>
      </c>
      <c r="E77" s="19" t="s">
        <v>482</v>
      </c>
      <c r="F77" s="19" t="s">
        <v>483</v>
      </c>
      <c r="G77" s="19"/>
    </row>
    <row r="78" customFormat="false" ht="23.85" hidden="false" customHeight="false" outlineLevel="0" collapsed="false">
      <c r="A78" s="19" t="n">
        <v>77</v>
      </c>
      <c r="B78" s="19" t="s">
        <v>586</v>
      </c>
      <c r="C78" s="19" t="s">
        <v>587</v>
      </c>
      <c r="D78" s="19" t="s">
        <v>530</v>
      </c>
      <c r="E78" s="19" t="s">
        <v>482</v>
      </c>
      <c r="F78" s="19" t="s">
        <v>483</v>
      </c>
      <c r="G78" s="19" t="s">
        <v>588</v>
      </c>
    </row>
    <row r="79" customFormat="false" ht="46.25" hidden="false" customHeight="false" outlineLevel="0" collapsed="false">
      <c r="A79" s="19" t="n">
        <v>78</v>
      </c>
      <c r="B79" s="19" t="s">
        <v>586</v>
      </c>
      <c r="C79" s="19" t="s">
        <v>587</v>
      </c>
      <c r="D79" s="19" t="s">
        <v>589</v>
      </c>
      <c r="E79" s="19" t="s">
        <v>482</v>
      </c>
      <c r="F79" s="19" t="s">
        <v>590</v>
      </c>
      <c r="G79" s="19" t="s">
        <v>591</v>
      </c>
    </row>
    <row r="80" customFormat="false" ht="23.85" hidden="false" customHeight="false" outlineLevel="0" collapsed="false">
      <c r="A80" s="19" t="n">
        <v>79</v>
      </c>
      <c r="B80" s="19" t="s">
        <v>586</v>
      </c>
      <c r="C80" s="19" t="s">
        <v>587</v>
      </c>
      <c r="D80" s="19" t="s">
        <v>592</v>
      </c>
      <c r="E80" s="19" t="s">
        <v>482</v>
      </c>
      <c r="F80" s="19" t="s">
        <v>483</v>
      </c>
      <c r="G80" s="19" t="s">
        <v>588</v>
      </c>
    </row>
    <row r="81" customFormat="false" ht="15" hidden="false" customHeight="false" outlineLevel="0" collapsed="false">
      <c r="A81" s="19" t="n">
        <v>80</v>
      </c>
      <c r="B81" s="19" t="s">
        <v>593</v>
      </c>
      <c r="C81" s="19" t="s">
        <v>594</v>
      </c>
      <c r="D81" s="19" t="s">
        <v>595</v>
      </c>
      <c r="E81" s="19" t="s">
        <v>482</v>
      </c>
      <c r="F81" s="19" t="s">
        <v>483</v>
      </c>
      <c r="G81" s="19" t="s">
        <v>596</v>
      </c>
    </row>
    <row r="82" customFormat="false" ht="15" hidden="false" customHeight="false" outlineLevel="0" collapsed="false">
      <c r="A82" s="19" t="n">
        <v>81</v>
      </c>
      <c r="B82" s="19" t="s">
        <v>593</v>
      </c>
      <c r="C82" s="19" t="s">
        <v>594</v>
      </c>
      <c r="D82" s="19" t="s">
        <v>493</v>
      </c>
      <c r="E82" s="19" t="s">
        <v>482</v>
      </c>
      <c r="F82" s="19" t="s">
        <v>483</v>
      </c>
      <c r="G82" s="19"/>
    </row>
    <row r="83" customFormat="false" ht="15" hidden="false" customHeight="false" outlineLevel="0" collapsed="false">
      <c r="A83" s="19" t="n">
        <v>82</v>
      </c>
      <c r="B83" s="19" t="s">
        <v>593</v>
      </c>
      <c r="C83" s="19" t="s">
        <v>594</v>
      </c>
      <c r="D83" s="19" t="s">
        <v>497</v>
      </c>
      <c r="E83" s="19" t="s">
        <v>482</v>
      </c>
      <c r="F83" s="19" t="s">
        <v>483</v>
      </c>
      <c r="G83" s="19"/>
    </row>
    <row r="84" customFormat="false" ht="15" hidden="false" customHeight="false" outlineLevel="0" collapsed="false">
      <c r="A84" s="19" t="n">
        <v>83</v>
      </c>
      <c r="B84" s="19" t="s">
        <v>597</v>
      </c>
      <c r="C84" s="19" t="s">
        <v>598</v>
      </c>
      <c r="D84" s="19" t="s">
        <v>493</v>
      </c>
      <c r="E84" s="19" t="s">
        <v>482</v>
      </c>
      <c r="F84" s="19" t="s">
        <v>483</v>
      </c>
      <c r="G84" s="19"/>
    </row>
    <row r="85" customFormat="false" ht="15" hidden="false" customHeight="false" outlineLevel="0" collapsed="false">
      <c r="A85" s="19" t="n">
        <v>84</v>
      </c>
      <c r="B85" s="19" t="s">
        <v>597</v>
      </c>
      <c r="C85" s="19" t="s">
        <v>598</v>
      </c>
      <c r="D85" s="19" t="s">
        <v>506</v>
      </c>
      <c r="E85" s="19" t="s">
        <v>482</v>
      </c>
      <c r="F85" s="19" t="s">
        <v>483</v>
      </c>
      <c r="G85" s="19"/>
    </row>
    <row r="86" customFormat="false" ht="15" hidden="false" customHeight="false" outlineLevel="0" collapsed="false">
      <c r="A86" s="19" t="n">
        <v>85</v>
      </c>
      <c r="B86" s="19" t="s">
        <v>597</v>
      </c>
      <c r="C86" s="19" t="s">
        <v>598</v>
      </c>
      <c r="D86" s="19" t="s">
        <v>497</v>
      </c>
      <c r="E86" s="19" t="s">
        <v>482</v>
      </c>
      <c r="F86" s="19" t="s">
        <v>483</v>
      </c>
      <c r="G86" s="19"/>
    </row>
    <row r="87" customFormat="false" ht="15" hidden="false" customHeight="false" outlineLevel="0" collapsed="false">
      <c r="A87" s="19" t="n">
        <v>86</v>
      </c>
      <c r="B87" s="19" t="s">
        <v>597</v>
      </c>
      <c r="C87" s="19" t="s">
        <v>598</v>
      </c>
      <c r="D87" s="19" t="s">
        <v>599</v>
      </c>
      <c r="E87" s="19" t="s">
        <v>482</v>
      </c>
      <c r="F87" s="19" t="s">
        <v>483</v>
      </c>
      <c r="G87" s="19"/>
    </row>
    <row r="88" customFormat="false" ht="15" hidden="false" customHeight="false" outlineLevel="0" collapsed="false">
      <c r="A88" s="19" t="n">
        <v>87</v>
      </c>
      <c r="B88" s="19" t="s">
        <v>597</v>
      </c>
      <c r="C88" s="19" t="s">
        <v>598</v>
      </c>
      <c r="D88" s="19" t="s">
        <v>600</v>
      </c>
      <c r="E88" s="19" t="s">
        <v>482</v>
      </c>
      <c r="F88" s="19" t="s">
        <v>483</v>
      </c>
      <c r="G88" s="19"/>
    </row>
    <row r="89" customFormat="false" ht="15" hidden="false" customHeight="false" outlineLevel="0" collapsed="false">
      <c r="A89" s="19" t="n">
        <v>88</v>
      </c>
      <c r="B89" s="19" t="s">
        <v>601</v>
      </c>
      <c r="C89" s="19" t="s">
        <v>602</v>
      </c>
      <c r="D89" s="19" t="s">
        <v>493</v>
      </c>
      <c r="E89" s="19" t="s">
        <v>482</v>
      </c>
      <c r="F89" s="19" t="s">
        <v>483</v>
      </c>
      <c r="G89" s="19"/>
    </row>
    <row r="90" customFormat="false" ht="15" hidden="false" customHeight="false" outlineLevel="0" collapsed="false">
      <c r="A90" s="19" t="n">
        <v>89</v>
      </c>
      <c r="B90" s="19" t="s">
        <v>601</v>
      </c>
      <c r="C90" s="19" t="s">
        <v>602</v>
      </c>
      <c r="D90" s="19" t="s">
        <v>531</v>
      </c>
      <c r="E90" s="19" t="s">
        <v>482</v>
      </c>
      <c r="F90" s="19" t="s">
        <v>483</v>
      </c>
      <c r="G90" s="19"/>
    </row>
    <row r="91" customFormat="false" ht="15" hidden="false" customHeight="false" outlineLevel="0" collapsed="false">
      <c r="A91" s="19" t="n">
        <v>90</v>
      </c>
      <c r="B91" s="19" t="s">
        <v>601</v>
      </c>
      <c r="C91" s="19" t="s">
        <v>602</v>
      </c>
      <c r="D91" s="19" t="s">
        <v>497</v>
      </c>
      <c r="E91" s="19" t="s">
        <v>482</v>
      </c>
      <c r="F91" s="19" t="s">
        <v>483</v>
      </c>
      <c r="G91" s="19"/>
    </row>
    <row r="92" customFormat="false" ht="15" hidden="false" customHeight="false" outlineLevel="0" collapsed="false">
      <c r="A92" s="19" t="n">
        <v>91</v>
      </c>
      <c r="B92" s="19" t="s">
        <v>603</v>
      </c>
      <c r="C92" s="19" t="s">
        <v>604</v>
      </c>
      <c r="D92" s="19" t="s">
        <v>605</v>
      </c>
      <c r="E92" s="19" t="s">
        <v>482</v>
      </c>
      <c r="F92" s="19" t="s">
        <v>483</v>
      </c>
      <c r="G92" s="19"/>
    </row>
    <row r="93" customFormat="false" ht="15" hidden="false" customHeight="false" outlineLevel="0" collapsed="false">
      <c r="A93" s="19" t="n">
        <v>92</v>
      </c>
      <c r="B93" s="19" t="s">
        <v>603</v>
      </c>
      <c r="C93" s="19" t="s">
        <v>604</v>
      </c>
      <c r="D93" s="19" t="s">
        <v>493</v>
      </c>
      <c r="E93" s="19" t="s">
        <v>482</v>
      </c>
      <c r="F93" s="19" t="s">
        <v>483</v>
      </c>
      <c r="G93" s="19"/>
    </row>
    <row r="94" customFormat="false" ht="15" hidden="false" customHeight="false" outlineLevel="0" collapsed="false">
      <c r="A94" s="19" t="n">
        <v>93</v>
      </c>
      <c r="B94" s="19" t="s">
        <v>606</v>
      </c>
      <c r="C94" s="19" t="s">
        <v>607</v>
      </c>
      <c r="D94" s="19" t="s">
        <v>608</v>
      </c>
      <c r="E94" s="19" t="s">
        <v>482</v>
      </c>
      <c r="F94" s="19" t="s">
        <v>483</v>
      </c>
      <c r="G94" s="19"/>
    </row>
    <row r="95" customFormat="false" ht="15" hidden="false" customHeight="false" outlineLevel="0" collapsed="false">
      <c r="A95" s="19" t="n">
        <v>94</v>
      </c>
      <c r="B95" s="19" t="s">
        <v>606</v>
      </c>
      <c r="C95" s="19" t="s">
        <v>607</v>
      </c>
      <c r="D95" s="19" t="s">
        <v>609</v>
      </c>
      <c r="E95" s="19" t="s">
        <v>482</v>
      </c>
      <c r="F95" s="19" t="s">
        <v>483</v>
      </c>
      <c r="G95" s="19"/>
    </row>
    <row r="96" customFormat="false" ht="15" hidden="false" customHeight="false" outlineLevel="0" collapsed="false">
      <c r="A96" s="19" t="n">
        <v>95</v>
      </c>
      <c r="B96" s="19" t="s">
        <v>606</v>
      </c>
      <c r="C96" s="19" t="s">
        <v>607</v>
      </c>
      <c r="D96" s="19" t="s">
        <v>610</v>
      </c>
      <c r="E96" s="19" t="s">
        <v>482</v>
      </c>
      <c r="F96" s="19" t="s">
        <v>483</v>
      </c>
      <c r="G96" s="19" t="s">
        <v>611</v>
      </c>
    </row>
    <row r="97" customFormat="false" ht="15" hidden="false" customHeight="false" outlineLevel="0" collapsed="false">
      <c r="A97" s="19" t="n">
        <v>96</v>
      </c>
      <c r="B97" s="19" t="s">
        <v>612</v>
      </c>
      <c r="C97" s="19" t="s">
        <v>613</v>
      </c>
      <c r="D97" s="19" t="s">
        <v>531</v>
      </c>
      <c r="E97" s="19" t="s">
        <v>482</v>
      </c>
      <c r="F97" s="19" t="s">
        <v>483</v>
      </c>
      <c r="G97" s="19" t="s">
        <v>614</v>
      </c>
    </row>
    <row r="98" customFormat="false" ht="15" hidden="false" customHeight="false" outlineLevel="0" collapsed="false">
      <c r="A98" s="19" t="n">
        <v>97</v>
      </c>
      <c r="B98" s="19" t="s">
        <v>612</v>
      </c>
      <c r="C98" s="19" t="s">
        <v>613</v>
      </c>
      <c r="D98" s="19" t="s">
        <v>615</v>
      </c>
      <c r="E98" s="19" t="s">
        <v>486</v>
      </c>
      <c r="F98" s="19" t="s">
        <v>483</v>
      </c>
      <c r="G98" s="19" t="s">
        <v>614</v>
      </c>
    </row>
    <row r="99" customFormat="false" ht="15" hidden="false" customHeight="false" outlineLevel="0" collapsed="false">
      <c r="A99" s="19" t="n">
        <v>98</v>
      </c>
      <c r="B99" s="19" t="s">
        <v>616</v>
      </c>
      <c r="C99" s="19" t="s">
        <v>617</v>
      </c>
      <c r="D99" s="19" t="s">
        <v>618</v>
      </c>
      <c r="E99" s="19" t="s">
        <v>482</v>
      </c>
      <c r="F99" s="19" t="s">
        <v>483</v>
      </c>
      <c r="G99" s="19" t="s">
        <v>464</v>
      </c>
    </row>
    <row r="100" customFormat="false" ht="15" hidden="false" customHeight="false" outlineLevel="0" collapsed="false">
      <c r="A100" s="19" t="n">
        <v>99</v>
      </c>
      <c r="B100" s="19" t="s">
        <v>616</v>
      </c>
      <c r="C100" s="19" t="s">
        <v>617</v>
      </c>
      <c r="D100" s="19" t="s">
        <v>619</v>
      </c>
      <c r="E100" s="19" t="s">
        <v>486</v>
      </c>
      <c r="F100" s="19" t="s">
        <v>483</v>
      </c>
      <c r="G100" s="19"/>
    </row>
    <row r="101" customFormat="false" ht="15" hidden="false" customHeight="false" outlineLevel="0" collapsed="false">
      <c r="A101" s="19" t="n">
        <v>100</v>
      </c>
      <c r="B101" s="19" t="s">
        <v>620</v>
      </c>
      <c r="C101" s="19" t="s">
        <v>621</v>
      </c>
      <c r="D101" s="19" t="s">
        <v>622</v>
      </c>
      <c r="E101" s="19" t="s">
        <v>482</v>
      </c>
      <c r="F101" s="19" t="s">
        <v>483</v>
      </c>
      <c r="G101" s="19" t="s">
        <v>499</v>
      </c>
    </row>
    <row r="102" customFormat="false" ht="15" hidden="false" customHeight="false" outlineLevel="0" collapsed="false">
      <c r="A102" s="19" t="n">
        <v>101</v>
      </c>
      <c r="B102" s="19" t="s">
        <v>620</v>
      </c>
      <c r="C102" s="19" t="s">
        <v>621</v>
      </c>
      <c r="D102" s="19" t="s">
        <v>623</v>
      </c>
      <c r="E102" s="19" t="s">
        <v>482</v>
      </c>
      <c r="F102" s="19" t="s">
        <v>483</v>
      </c>
      <c r="G102" s="19"/>
    </row>
    <row r="103" customFormat="false" ht="15" hidden="false" customHeight="false" outlineLevel="0" collapsed="false">
      <c r="A103" s="19" t="n">
        <v>102</v>
      </c>
      <c r="B103" s="19" t="s">
        <v>620</v>
      </c>
      <c r="C103" s="19" t="s">
        <v>621</v>
      </c>
      <c r="D103" s="19" t="s">
        <v>531</v>
      </c>
      <c r="E103" s="19" t="s">
        <v>482</v>
      </c>
      <c r="F103" s="19" t="s">
        <v>483</v>
      </c>
      <c r="G103" s="19"/>
    </row>
    <row r="104" customFormat="false" ht="15" hidden="false" customHeight="false" outlineLevel="0" collapsed="false">
      <c r="A104" s="19" t="n">
        <v>103</v>
      </c>
      <c r="B104" s="19" t="s">
        <v>624</v>
      </c>
      <c r="C104" s="19" t="s">
        <v>625</v>
      </c>
      <c r="D104" s="19" t="s">
        <v>622</v>
      </c>
      <c r="E104" s="19" t="s">
        <v>482</v>
      </c>
      <c r="F104" s="19" t="s">
        <v>483</v>
      </c>
      <c r="G104" s="19" t="s">
        <v>499</v>
      </c>
    </row>
    <row r="105" customFormat="false" ht="15" hidden="false" customHeight="false" outlineLevel="0" collapsed="false">
      <c r="A105" s="19" t="n">
        <v>104</v>
      </c>
      <c r="B105" s="19" t="s">
        <v>624</v>
      </c>
      <c r="C105" s="19" t="s">
        <v>625</v>
      </c>
      <c r="D105" s="19" t="s">
        <v>626</v>
      </c>
      <c r="E105" s="19" t="s">
        <v>482</v>
      </c>
      <c r="F105" s="19" t="s">
        <v>483</v>
      </c>
      <c r="G105" s="19" t="s">
        <v>627</v>
      </c>
    </row>
    <row r="106" customFormat="false" ht="15" hidden="false" customHeight="false" outlineLevel="0" collapsed="false">
      <c r="A106" s="19" t="n">
        <v>105</v>
      </c>
      <c r="B106" s="19" t="s">
        <v>628</v>
      </c>
      <c r="C106" s="19" t="s">
        <v>629</v>
      </c>
      <c r="D106" s="19" t="s">
        <v>622</v>
      </c>
      <c r="E106" s="19" t="s">
        <v>482</v>
      </c>
      <c r="F106" s="19" t="s">
        <v>483</v>
      </c>
      <c r="G106" s="19" t="s">
        <v>499</v>
      </c>
    </row>
    <row r="107" customFormat="false" ht="23.85" hidden="false" customHeight="false" outlineLevel="0" collapsed="false">
      <c r="A107" s="19" t="n">
        <v>106</v>
      </c>
      <c r="B107" s="19" t="s">
        <v>630</v>
      </c>
      <c r="C107" s="19" t="s">
        <v>631</v>
      </c>
      <c r="D107" s="19" t="s">
        <v>632</v>
      </c>
      <c r="E107" s="19" t="s">
        <v>482</v>
      </c>
      <c r="F107" s="19" t="s">
        <v>633</v>
      </c>
      <c r="G107" s="19" t="s">
        <v>634</v>
      </c>
    </row>
    <row r="108" customFormat="false" ht="15" hidden="false" customHeight="false" outlineLevel="0" collapsed="false">
      <c r="A108" s="19" t="n">
        <v>107</v>
      </c>
      <c r="B108" s="19" t="s">
        <v>635</v>
      </c>
      <c r="C108" s="19" t="s">
        <v>636</v>
      </c>
      <c r="D108" s="19" t="s">
        <v>637</v>
      </c>
      <c r="E108" s="19" t="s">
        <v>482</v>
      </c>
      <c r="F108" s="19" t="s">
        <v>638</v>
      </c>
      <c r="G108" s="19" t="s">
        <v>639</v>
      </c>
    </row>
    <row r="109" customFormat="false" ht="23.85" hidden="false" customHeight="false" outlineLevel="0" collapsed="false">
      <c r="A109" s="19" t="n">
        <v>108</v>
      </c>
      <c r="B109" s="19" t="s">
        <v>640</v>
      </c>
      <c r="C109" s="19" t="s">
        <v>641</v>
      </c>
      <c r="D109" s="19" t="s">
        <v>642</v>
      </c>
      <c r="E109" s="19" t="s">
        <v>643</v>
      </c>
      <c r="F109" s="19" t="s">
        <v>644</v>
      </c>
      <c r="G109" s="19" t="s">
        <v>645</v>
      </c>
    </row>
    <row r="110" customFormat="false" ht="23.85" hidden="false" customHeight="false" outlineLevel="0" collapsed="false">
      <c r="A110" s="19" t="n">
        <v>109</v>
      </c>
      <c r="B110" s="19" t="s">
        <v>646</v>
      </c>
      <c r="C110" s="19" t="s">
        <v>647</v>
      </c>
      <c r="D110" s="19" t="s">
        <v>648</v>
      </c>
      <c r="E110" s="19" t="s">
        <v>649</v>
      </c>
      <c r="F110" s="19" t="s">
        <v>650</v>
      </c>
      <c r="G110" s="19" t="s">
        <v>651</v>
      </c>
    </row>
    <row r="111" customFormat="false" ht="15" hidden="false" customHeight="false" outlineLevel="0" collapsed="false">
      <c r="A111" s="19" t="n">
        <v>110</v>
      </c>
      <c r="B111" s="19" t="s">
        <v>646</v>
      </c>
      <c r="C111" s="19" t="s">
        <v>652</v>
      </c>
      <c r="D111" s="19" t="s">
        <v>648</v>
      </c>
      <c r="E111" s="19" t="s">
        <v>649</v>
      </c>
      <c r="F111" s="19" t="s">
        <v>650</v>
      </c>
      <c r="G111" s="19" t="s">
        <v>653</v>
      </c>
    </row>
    <row r="112" customFormat="false" ht="23.85" hidden="false" customHeight="false" outlineLevel="0" collapsed="false">
      <c r="A112" s="19" t="n">
        <v>111</v>
      </c>
      <c r="B112" s="19" t="s">
        <v>646</v>
      </c>
      <c r="C112" s="19" t="s">
        <v>654</v>
      </c>
      <c r="D112" s="19" t="s">
        <v>655</v>
      </c>
      <c r="E112" s="19" t="s">
        <v>649</v>
      </c>
      <c r="F112" s="19" t="s">
        <v>656</v>
      </c>
      <c r="G112" s="19" t="s">
        <v>657</v>
      </c>
    </row>
    <row r="114" customFormat="false" ht="15" hidden="false" customHeight="false" outlineLevel="0" collapsed="false">
      <c r="A114" s="27" t="s">
        <v>658</v>
      </c>
      <c r="B114" s="27"/>
      <c r="C114" s="27"/>
      <c r="D114" s="27"/>
      <c r="E114" s="27"/>
      <c r="F114" s="27"/>
      <c r="G114" s="27"/>
    </row>
    <row r="115" customFormat="false" ht="15" hidden="false" customHeight="false" outlineLevel="0" collapsed="false">
      <c r="A115" s="28" t="s">
        <v>659</v>
      </c>
      <c r="B115" s="28"/>
      <c r="C115" s="28"/>
      <c r="D115" s="28"/>
      <c r="E115" s="28"/>
      <c r="F115" s="28"/>
      <c r="G115" s="28"/>
    </row>
    <row r="116" customFormat="false" ht="15" hidden="false" customHeight="false" outlineLevel="0" collapsed="false">
      <c r="A116" s="28" t="s">
        <v>660</v>
      </c>
      <c r="B116" s="28"/>
      <c r="C116" s="28"/>
      <c r="D116" s="28"/>
      <c r="E116" s="28"/>
      <c r="F116" s="28"/>
      <c r="G116" s="28"/>
    </row>
    <row r="117" customFormat="false" ht="15" hidden="false" customHeight="false" outlineLevel="0" collapsed="false">
      <c r="A117" s="28" t="s">
        <v>661</v>
      </c>
      <c r="B117" s="28"/>
      <c r="C117" s="28"/>
      <c r="D117" s="28"/>
      <c r="E117" s="28"/>
      <c r="F117" s="28"/>
      <c r="G117" s="28"/>
    </row>
    <row r="118" customFormat="false" ht="15" hidden="false" customHeight="false" outlineLevel="0" collapsed="false">
      <c r="A118" s="28" t="s">
        <v>662</v>
      </c>
      <c r="B118" s="28"/>
      <c r="C118" s="28"/>
      <c r="D118" s="28"/>
      <c r="E118" s="28"/>
      <c r="F118" s="28"/>
      <c r="G118" s="28"/>
    </row>
    <row r="119" customFormat="false" ht="15" hidden="false" customHeight="false" outlineLevel="0" collapsed="false">
      <c r="A119" s="28" t="s">
        <v>663</v>
      </c>
      <c r="B119" s="28"/>
      <c r="C119" s="28"/>
      <c r="D119" s="28"/>
      <c r="E119" s="28"/>
      <c r="F119" s="28"/>
      <c r="G119" s="28"/>
    </row>
    <row r="120" customFormat="false" ht="15" hidden="false" customHeight="false" outlineLevel="0" collapsed="false">
      <c r="A120" s="28" t="s">
        <v>664</v>
      </c>
      <c r="B120" s="28"/>
      <c r="C120" s="28"/>
      <c r="D120" s="28"/>
      <c r="E120" s="28"/>
      <c r="F120" s="28"/>
      <c r="G120" s="28"/>
    </row>
  </sheetData>
  <autoFilter ref="A1:G112"/>
  <mergeCells count="7">
    <mergeCell ref="A114:G114"/>
    <mergeCell ref="A115:G115"/>
    <mergeCell ref="A116:G116"/>
    <mergeCell ref="A117:G117"/>
    <mergeCell ref="A118:G118"/>
    <mergeCell ref="A119:G119"/>
    <mergeCell ref="A120:G1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24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9"/>
    <col collapsed="false" customWidth="true" hidden="false" outlineLevel="0" max="2" min="2" style="0" width="8"/>
    <col collapsed="false" customWidth="true" hidden="false" outlineLevel="0" max="3" min="3" style="0" width="30"/>
    <col collapsed="false" customWidth="true" hidden="false" outlineLevel="0" max="4" min="4" style="0" width="18"/>
    <col collapsed="false" customWidth="true" hidden="false" outlineLevel="0" max="5" min="5" style="0" width="7"/>
    <col collapsed="false" customWidth="true" hidden="false" outlineLevel="0" max="6" min="6" style="0" width="9"/>
    <col collapsed="false" customWidth="true" hidden="false" outlineLevel="0" max="7" min="7" style="0" width="12"/>
    <col collapsed="false" customWidth="true" hidden="false" outlineLevel="0" max="8" min="8" style="0" width="15"/>
    <col collapsed="false" customWidth="true" hidden="false" outlineLevel="0" max="10" min="9" style="0" width="12"/>
    <col collapsed="false" customWidth="true" hidden="false" outlineLevel="0" max="11" min="11" style="0" width="15"/>
    <col collapsed="false" customWidth="true" hidden="false" outlineLevel="0" max="14" min="12" style="0" width="13"/>
    <col collapsed="false" customWidth="true" hidden="false" outlineLevel="0" max="15" min="15" style="0" width="10"/>
    <col collapsed="false" customWidth="true" hidden="false" outlineLevel="0" max="16" min="16" style="0" width="9"/>
  </cols>
  <sheetData>
    <row r="1" customFormat="false" ht="46.25" hidden="false" customHeight="false" outlineLevel="0" collapsed="false">
      <c r="A1" s="18" t="s">
        <v>665</v>
      </c>
      <c r="B1" s="18" t="s">
        <v>666</v>
      </c>
      <c r="C1" s="18" t="s">
        <v>667</v>
      </c>
      <c r="D1" s="18" t="s">
        <v>668</v>
      </c>
      <c r="E1" s="18" t="s">
        <v>669</v>
      </c>
      <c r="F1" s="18" t="s">
        <v>670</v>
      </c>
      <c r="G1" s="18" t="s">
        <v>671</v>
      </c>
      <c r="H1" s="18" t="s">
        <v>672</v>
      </c>
      <c r="I1" s="18" t="s">
        <v>673</v>
      </c>
      <c r="J1" s="18" t="s">
        <v>674</v>
      </c>
      <c r="K1" s="18" t="s">
        <v>675</v>
      </c>
      <c r="L1" s="18" t="s">
        <v>676</v>
      </c>
      <c r="M1" s="18" t="s">
        <v>677</v>
      </c>
      <c r="N1" s="18" t="s">
        <v>678</v>
      </c>
      <c r="O1" s="18" t="s">
        <v>679</v>
      </c>
      <c r="P1" s="18" t="s">
        <v>680</v>
      </c>
    </row>
    <row r="2" customFormat="false" ht="15" hidden="false" customHeight="false" outlineLevel="0" collapsed="false">
      <c r="A2" s="29" t="s">
        <v>681</v>
      </c>
      <c r="B2" s="29" t="s">
        <v>557</v>
      </c>
      <c r="C2" s="29" t="s">
        <v>682</v>
      </c>
      <c r="D2" s="29" t="s">
        <v>683</v>
      </c>
      <c r="E2" s="29" t="s">
        <v>684</v>
      </c>
      <c r="F2" s="29" t="s">
        <v>685</v>
      </c>
      <c r="G2" s="29" t="s">
        <v>686</v>
      </c>
      <c r="H2" s="29" t="s">
        <v>687</v>
      </c>
      <c r="I2" s="29" t="n">
        <v>0</v>
      </c>
      <c r="J2" s="29" t="s">
        <v>681</v>
      </c>
      <c r="K2" s="30" t="n">
        <v>95426</v>
      </c>
      <c r="L2" s="31" t="n">
        <v>7.8</v>
      </c>
      <c r="M2" s="32" t="n">
        <v>54405</v>
      </c>
      <c r="N2" s="32" t="n">
        <v>28686</v>
      </c>
      <c r="O2" s="32" t="n">
        <v>33</v>
      </c>
      <c r="P2" s="29" t="s">
        <v>688</v>
      </c>
    </row>
    <row r="3" customFormat="false" ht="15" hidden="false" customHeight="false" outlineLevel="0" collapsed="false">
      <c r="A3" s="29" t="s">
        <v>689</v>
      </c>
      <c r="B3" s="29" t="s">
        <v>624</v>
      </c>
      <c r="C3" s="29" t="s">
        <v>690</v>
      </c>
      <c r="D3" s="29" t="s">
        <v>691</v>
      </c>
      <c r="E3" s="29" t="s">
        <v>684</v>
      </c>
      <c r="F3" s="29" t="s">
        <v>685</v>
      </c>
      <c r="G3" s="29" t="s">
        <v>686</v>
      </c>
      <c r="H3" s="29" t="s">
        <v>687</v>
      </c>
      <c r="I3" s="29" t="n">
        <v>0</v>
      </c>
      <c r="J3" s="29" t="s">
        <v>689</v>
      </c>
      <c r="K3" s="30" t="n">
        <v>63800</v>
      </c>
      <c r="L3" s="31" t="n">
        <v>3.8</v>
      </c>
      <c r="M3" s="32" t="n">
        <v>6886</v>
      </c>
      <c r="N3" s="32" t="n">
        <v>7990</v>
      </c>
      <c r="O3" s="32" t="n">
        <v>2</v>
      </c>
      <c r="P3" s="29" t="s">
        <v>692</v>
      </c>
    </row>
    <row r="4" customFormat="false" ht="15" hidden="false" customHeight="false" outlineLevel="0" collapsed="false">
      <c r="A4" s="29" t="s">
        <v>693</v>
      </c>
      <c r="B4" s="29" t="s">
        <v>635</v>
      </c>
      <c r="C4" s="29" t="s">
        <v>694</v>
      </c>
      <c r="D4" s="29" t="s">
        <v>695</v>
      </c>
      <c r="E4" s="29" t="s">
        <v>696</v>
      </c>
      <c r="F4" s="29" t="s">
        <v>685</v>
      </c>
      <c r="G4" s="29" t="s">
        <v>686</v>
      </c>
      <c r="H4" s="29" t="s">
        <v>697</v>
      </c>
      <c r="I4" s="29" t="n">
        <v>0</v>
      </c>
      <c r="J4" s="29" t="s">
        <v>693</v>
      </c>
      <c r="K4" s="30" t="n">
        <v>100003</v>
      </c>
      <c r="L4" s="31" t="n">
        <v>8.8</v>
      </c>
      <c r="M4" s="32" t="n">
        <v>28241</v>
      </c>
      <c r="N4" s="32" t="n">
        <v>28453</v>
      </c>
      <c r="O4" s="32" t="n">
        <v>42</v>
      </c>
      <c r="P4" s="29" t="s">
        <v>688</v>
      </c>
    </row>
    <row r="5" customFormat="false" ht="15" hidden="false" customHeight="false" outlineLevel="0" collapsed="false">
      <c r="A5" s="29" t="s">
        <v>698</v>
      </c>
      <c r="B5" s="29" t="s">
        <v>606</v>
      </c>
      <c r="C5" s="29" t="s">
        <v>699</v>
      </c>
      <c r="D5" s="29" t="s">
        <v>699</v>
      </c>
      <c r="E5" s="29" t="s">
        <v>696</v>
      </c>
      <c r="F5" s="29" t="s">
        <v>685</v>
      </c>
      <c r="G5" s="29" t="s">
        <v>686</v>
      </c>
      <c r="H5" s="29" t="s">
        <v>697</v>
      </c>
      <c r="I5" s="29" t="n">
        <v>0</v>
      </c>
      <c r="J5" s="29" t="s">
        <v>698</v>
      </c>
      <c r="K5" s="30" t="n">
        <v>180746</v>
      </c>
      <c r="L5" s="31" t="n">
        <v>21.3</v>
      </c>
      <c r="M5" s="32" t="n">
        <v>11751</v>
      </c>
      <c r="N5" s="32" t="n">
        <v>27063</v>
      </c>
      <c r="O5" s="32" t="n">
        <v>2</v>
      </c>
      <c r="P5" s="29" t="s">
        <v>700</v>
      </c>
    </row>
    <row r="6" customFormat="false" ht="15" hidden="false" customHeight="false" outlineLevel="0" collapsed="false">
      <c r="A6" s="29" t="s">
        <v>701</v>
      </c>
      <c r="B6" s="29" t="s">
        <v>574</v>
      </c>
      <c r="C6" s="29" t="s">
        <v>702</v>
      </c>
      <c r="D6" s="29" t="s">
        <v>702</v>
      </c>
      <c r="E6" s="29" t="s">
        <v>696</v>
      </c>
      <c r="F6" s="29" t="s">
        <v>685</v>
      </c>
      <c r="G6" s="29" t="s">
        <v>686</v>
      </c>
      <c r="H6" s="29" t="s">
        <v>687</v>
      </c>
      <c r="I6" s="29" t="n">
        <v>0</v>
      </c>
      <c r="J6" s="29" t="s">
        <v>701</v>
      </c>
      <c r="K6" s="30" t="n">
        <v>98474</v>
      </c>
      <c r="L6" s="31" t="n">
        <v>8.5</v>
      </c>
      <c r="M6" s="32" t="n">
        <v>34550</v>
      </c>
      <c r="N6" s="32" t="n">
        <v>163440</v>
      </c>
      <c r="O6" s="32" t="n">
        <v>311</v>
      </c>
      <c r="P6" s="29" t="s">
        <v>688</v>
      </c>
    </row>
    <row r="7" customFormat="false" ht="15" hidden="false" customHeight="false" outlineLevel="0" collapsed="false">
      <c r="A7" s="29" t="s">
        <v>703</v>
      </c>
      <c r="B7" s="29" t="s">
        <v>583</v>
      </c>
      <c r="C7" s="29" t="s">
        <v>704</v>
      </c>
      <c r="D7" s="29" t="s">
        <v>705</v>
      </c>
      <c r="E7" s="29" t="s">
        <v>706</v>
      </c>
      <c r="F7" s="29" t="s">
        <v>685</v>
      </c>
      <c r="G7" s="29" t="s">
        <v>686</v>
      </c>
      <c r="H7" s="29" t="s">
        <v>707</v>
      </c>
      <c r="I7" s="29" t="n">
        <v>0</v>
      </c>
      <c r="J7" s="29" t="s">
        <v>703</v>
      </c>
      <c r="K7" s="30" t="n">
        <v>109593</v>
      </c>
      <c r="L7" s="31" t="n">
        <v>11</v>
      </c>
      <c r="M7" s="32" t="n">
        <v>23093</v>
      </c>
      <c r="N7" s="32" t="n">
        <v>100504</v>
      </c>
      <c r="O7" s="32" t="n">
        <v>43</v>
      </c>
      <c r="P7" s="29" t="s">
        <v>688</v>
      </c>
    </row>
    <row r="8" customFormat="false" ht="15" hidden="false" customHeight="false" outlineLevel="0" collapsed="false">
      <c r="A8" s="29" t="s">
        <v>708</v>
      </c>
      <c r="B8" s="29" t="s">
        <v>581</v>
      </c>
      <c r="C8" s="29" t="s">
        <v>709</v>
      </c>
      <c r="D8" s="29" t="s">
        <v>709</v>
      </c>
      <c r="E8" s="29" t="s">
        <v>710</v>
      </c>
      <c r="F8" s="29" t="s">
        <v>685</v>
      </c>
      <c r="G8" s="29" t="s">
        <v>686</v>
      </c>
      <c r="H8" s="29" t="s">
        <v>687</v>
      </c>
      <c r="I8" s="29" t="n">
        <v>0</v>
      </c>
      <c r="J8" s="29" t="s">
        <v>708</v>
      </c>
      <c r="K8" s="30" t="n">
        <v>135311</v>
      </c>
      <c r="L8" s="31" t="n">
        <v>8.6</v>
      </c>
      <c r="M8" s="32" t="n">
        <v>5289</v>
      </c>
      <c r="N8" s="32" t="n">
        <v>33367</v>
      </c>
      <c r="O8" s="32" t="n">
        <v>75</v>
      </c>
      <c r="P8" s="29" t="s">
        <v>711</v>
      </c>
    </row>
    <row r="9" customFormat="false" ht="15" hidden="false" customHeight="false" outlineLevel="0" collapsed="false">
      <c r="A9" s="29" t="s">
        <v>712</v>
      </c>
      <c r="B9" s="29" t="s">
        <v>713</v>
      </c>
      <c r="C9" s="29" t="s">
        <v>714</v>
      </c>
      <c r="D9" s="29" t="s">
        <v>715</v>
      </c>
      <c r="E9" s="29" t="s">
        <v>710</v>
      </c>
      <c r="F9" s="29" t="s">
        <v>685</v>
      </c>
      <c r="G9" s="29" t="s">
        <v>686</v>
      </c>
      <c r="H9" s="29" t="s">
        <v>687</v>
      </c>
      <c r="I9" s="29" t="n">
        <v>0</v>
      </c>
      <c r="J9" s="29" t="s">
        <v>716</v>
      </c>
      <c r="K9" s="30" t="n">
        <v>137407</v>
      </c>
      <c r="L9" s="31" t="n">
        <v>9.3</v>
      </c>
      <c r="M9" s="32"/>
      <c r="N9" s="32"/>
      <c r="O9" s="32"/>
      <c r="P9" s="29"/>
    </row>
    <row r="10" customFormat="false" ht="15" hidden="false" customHeight="false" outlineLevel="0" collapsed="false">
      <c r="A10" s="29" t="s">
        <v>717</v>
      </c>
      <c r="B10" s="29" t="s">
        <v>630</v>
      </c>
      <c r="C10" s="29" t="s">
        <v>718</v>
      </c>
      <c r="D10" s="29" t="s">
        <v>719</v>
      </c>
      <c r="E10" s="29" t="s">
        <v>710</v>
      </c>
      <c r="F10" s="29" t="s">
        <v>685</v>
      </c>
      <c r="G10" s="29" t="s">
        <v>686</v>
      </c>
      <c r="H10" s="29" t="s">
        <v>687</v>
      </c>
      <c r="I10" s="29" t="n">
        <v>0</v>
      </c>
      <c r="J10" s="29" t="s">
        <v>717</v>
      </c>
      <c r="K10" s="30" t="n">
        <v>95964</v>
      </c>
      <c r="L10" s="31" t="n">
        <v>7</v>
      </c>
      <c r="M10" s="32" t="n">
        <v>8288</v>
      </c>
      <c r="N10" s="32" t="n">
        <v>35897</v>
      </c>
      <c r="O10" s="32" t="n">
        <v>26</v>
      </c>
      <c r="P10" s="29" t="s">
        <v>688</v>
      </c>
    </row>
    <row r="11" customFormat="false" ht="15" hidden="false" customHeight="false" outlineLevel="0" collapsed="false">
      <c r="A11" s="29" t="s">
        <v>720</v>
      </c>
      <c r="B11" s="29" t="s">
        <v>504</v>
      </c>
      <c r="C11" s="29" t="s">
        <v>721</v>
      </c>
      <c r="D11" s="29" t="s">
        <v>722</v>
      </c>
      <c r="E11" s="29" t="s">
        <v>710</v>
      </c>
      <c r="F11" s="29" t="s">
        <v>685</v>
      </c>
      <c r="G11" s="29" t="s">
        <v>686</v>
      </c>
      <c r="H11" s="29" t="s">
        <v>687</v>
      </c>
      <c r="I11" s="29" t="n">
        <v>0</v>
      </c>
      <c r="J11" s="29" t="s">
        <v>720</v>
      </c>
      <c r="K11" s="30" t="n">
        <v>124022</v>
      </c>
      <c r="L11" s="31" t="n">
        <v>7.8</v>
      </c>
      <c r="M11" s="32" t="n">
        <v>31026</v>
      </c>
      <c r="N11" s="32" t="n">
        <v>33482</v>
      </c>
      <c r="O11" s="32" t="n">
        <v>80</v>
      </c>
      <c r="P11" s="29" t="s">
        <v>723</v>
      </c>
    </row>
    <row r="12" customFormat="false" ht="15" hidden="false" customHeight="false" outlineLevel="0" collapsed="false">
      <c r="A12" s="29" t="s">
        <v>724</v>
      </c>
      <c r="B12" s="29" t="s">
        <v>517</v>
      </c>
      <c r="C12" s="29" t="s">
        <v>725</v>
      </c>
      <c r="D12" s="29" t="s">
        <v>722</v>
      </c>
      <c r="E12" s="29" t="s">
        <v>710</v>
      </c>
      <c r="F12" s="29" t="s">
        <v>685</v>
      </c>
      <c r="G12" s="29" t="s">
        <v>686</v>
      </c>
      <c r="H12" s="29" t="s">
        <v>687</v>
      </c>
      <c r="I12" s="29" t="n">
        <v>0</v>
      </c>
      <c r="J12" s="29" t="s">
        <v>724</v>
      </c>
      <c r="K12" s="30" t="n">
        <v>128911</v>
      </c>
      <c r="L12" s="31" t="n">
        <v>8.2</v>
      </c>
      <c r="M12" s="32" t="n">
        <v>12880</v>
      </c>
      <c r="N12" s="32" t="n">
        <v>20153</v>
      </c>
      <c r="O12" s="32" t="n">
        <v>219</v>
      </c>
      <c r="P12" s="29" t="s">
        <v>711</v>
      </c>
    </row>
    <row r="13" customFormat="false" ht="15" hidden="false" customHeight="false" outlineLevel="0" collapsed="false">
      <c r="A13" s="29" t="s">
        <v>726</v>
      </c>
      <c r="B13" s="29" t="s">
        <v>727</v>
      </c>
      <c r="C13" s="29" t="s">
        <v>728</v>
      </c>
      <c r="D13" s="29" t="s">
        <v>729</v>
      </c>
      <c r="E13" s="29" t="s">
        <v>710</v>
      </c>
      <c r="F13" s="29" t="s">
        <v>685</v>
      </c>
      <c r="G13" s="29" t="s">
        <v>686</v>
      </c>
      <c r="H13" s="29" t="s">
        <v>687</v>
      </c>
      <c r="I13" s="29" t="n">
        <v>0</v>
      </c>
      <c r="J13" s="29" t="s">
        <v>726</v>
      </c>
      <c r="K13" s="30" t="n">
        <v>76875</v>
      </c>
      <c r="L13" s="31" t="n">
        <v>5.5</v>
      </c>
      <c r="M13" s="32" t="n">
        <v>2326</v>
      </c>
      <c r="N13" s="32" t="n">
        <v>75349</v>
      </c>
      <c r="O13" s="32" t="n">
        <v>19</v>
      </c>
      <c r="P13" s="29" t="s">
        <v>711</v>
      </c>
    </row>
    <row r="14" customFormat="false" ht="15" hidden="false" customHeight="false" outlineLevel="0" collapsed="false">
      <c r="A14" s="29" t="s">
        <v>730</v>
      </c>
      <c r="B14" s="29" t="s">
        <v>628</v>
      </c>
      <c r="C14" s="29" t="s">
        <v>731</v>
      </c>
      <c r="D14" s="29" t="s">
        <v>732</v>
      </c>
      <c r="E14" s="29" t="s">
        <v>710</v>
      </c>
      <c r="F14" s="29" t="s">
        <v>685</v>
      </c>
      <c r="G14" s="29" t="s">
        <v>686</v>
      </c>
      <c r="H14" s="29" t="s">
        <v>733</v>
      </c>
      <c r="I14" s="29" t="n">
        <v>0</v>
      </c>
      <c r="J14" s="29" t="s">
        <v>730</v>
      </c>
      <c r="K14" s="30" t="n">
        <v>154248</v>
      </c>
      <c r="L14" s="31" t="n">
        <v>12.7</v>
      </c>
      <c r="M14" s="32" t="n">
        <v>5390</v>
      </c>
      <c r="N14" s="32" t="n">
        <v>31418</v>
      </c>
      <c r="O14" s="32" t="n">
        <v>0</v>
      </c>
      <c r="P14" s="29" t="s">
        <v>688</v>
      </c>
    </row>
    <row r="15" customFormat="false" ht="15" hidden="false" customHeight="false" outlineLevel="0" collapsed="false">
      <c r="A15" s="29" t="s">
        <v>734</v>
      </c>
      <c r="B15" s="29" t="s">
        <v>593</v>
      </c>
      <c r="C15" s="29" t="s">
        <v>735</v>
      </c>
      <c r="D15" s="29" t="s">
        <v>736</v>
      </c>
      <c r="E15" s="29" t="s">
        <v>710</v>
      </c>
      <c r="F15" s="29" t="s">
        <v>685</v>
      </c>
      <c r="G15" s="29" t="s">
        <v>686</v>
      </c>
      <c r="H15" s="29" t="s">
        <v>687</v>
      </c>
      <c r="I15" s="29" t="n">
        <v>0</v>
      </c>
      <c r="J15" s="29" t="s">
        <v>734</v>
      </c>
      <c r="K15" s="30" t="n">
        <v>120373</v>
      </c>
      <c r="L15" s="31" t="n">
        <v>8</v>
      </c>
      <c r="M15" s="32" t="n">
        <v>9494</v>
      </c>
      <c r="N15" s="32" t="n">
        <v>81067</v>
      </c>
      <c r="O15" s="32" t="n">
        <v>103</v>
      </c>
      <c r="P15" s="29" t="s">
        <v>711</v>
      </c>
    </row>
    <row r="16" customFormat="false" ht="15" hidden="false" customHeight="false" outlineLevel="0" collapsed="false">
      <c r="A16" s="29" t="s">
        <v>737</v>
      </c>
      <c r="B16" s="29" t="s">
        <v>738</v>
      </c>
      <c r="C16" s="29" t="s">
        <v>739</v>
      </c>
      <c r="D16" s="29" t="s">
        <v>729</v>
      </c>
      <c r="E16" s="29" t="s">
        <v>710</v>
      </c>
      <c r="F16" s="29" t="s">
        <v>685</v>
      </c>
      <c r="G16" s="29" t="s">
        <v>686</v>
      </c>
      <c r="H16" s="29" t="s">
        <v>740</v>
      </c>
      <c r="I16" s="29" t="n">
        <v>0</v>
      </c>
      <c r="J16" s="29" t="s">
        <v>737</v>
      </c>
      <c r="K16" s="30" t="n">
        <v>78060</v>
      </c>
      <c r="L16" s="31" t="n">
        <v>5.7</v>
      </c>
      <c r="M16" s="32" t="n">
        <v>8410</v>
      </c>
      <c r="N16" s="32" t="n">
        <v>72575</v>
      </c>
      <c r="O16" s="32" t="n">
        <v>36</v>
      </c>
      <c r="P16" s="29" t="s">
        <v>692</v>
      </c>
    </row>
    <row r="17" customFormat="false" ht="15" hidden="false" customHeight="false" outlineLevel="0" collapsed="false">
      <c r="A17" s="29" t="s">
        <v>716</v>
      </c>
      <c r="B17" s="29" t="s">
        <v>601</v>
      </c>
      <c r="C17" s="29" t="s">
        <v>741</v>
      </c>
      <c r="D17" s="29" t="s">
        <v>715</v>
      </c>
      <c r="E17" s="29" t="s">
        <v>710</v>
      </c>
      <c r="F17" s="29" t="s">
        <v>685</v>
      </c>
      <c r="G17" s="29" t="s">
        <v>686</v>
      </c>
      <c r="H17" s="29" t="s">
        <v>687</v>
      </c>
      <c r="I17" s="29" t="n">
        <v>0</v>
      </c>
      <c r="J17" s="29" t="s">
        <v>716</v>
      </c>
      <c r="K17" s="30" t="n">
        <v>137407</v>
      </c>
      <c r="L17" s="31" t="n">
        <v>9.3</v>
      </c>
      <c r="M17" s="32" t="n">
        <v>48446</v>
      </c>
      <c r="N17" s="32" t="n">
        <v>66692</v>
      </c>
      <c r="O17" s="32" t="n">
        <v>171</v>
      </c>
      <c r="P17" s="29" t="s">
        <v>742</v>
      </c>
    </row>
    <row r="18" customFormat="false" ht="15" hidden="false" customHeight="false" outlineLevel="0" collapsed="false">
      <c r="A18" s="29" t="s">
        <v>743</v>
      </c>
      <c r="B18" s="29" t="s">
        <v>616</v>
      </c>
      <c r="C18" s="29" t="s">
        <v>744</v>
      </c>
      <c r="D18" s="29" t="s">
        <v>745</v>
      </c>
      <c r="E18" s="29" t="s">
        <v>710</v>
      </c>
      <c r="F18" s="29" t="s">
        <v>685</v>
      </c>
      <c r="G18" s="29" t="s">
        <v>686</v>
      </c>
      <c r="H18" s="29" t="s">
        <v>687</v>
      </c>
      <c r="I18" s="29" t="n">
        <v>0</v>
      </c>
      <c r="J18" s="29" t="s">
        <v>743</v>
      </c>
      <c r="K18" s="30" t="n">
        <v>71373</v>
      </c>
      <c r="L18" s="31" t="n">
        <v>4.9</v>
      </c>
      <c r="M18" s="32" t="n">
        <v>7225</v>
      </c>
      <c r="N18" s="32" t="n">
        <v>26530</v>
      </c>
      <c r="O18" s="32" t="n">
        <v>8</v>
      </c>
      <c r="P18" s="29" t="s">
        <v>688</v>
      </c>
    </row>
    <row r="19" customFormat="false" ht="15" hidden="false" customHeight="false" outlineLevel="0" collapsed="false">
      <c r="A19" s="29" t="s">
        <v>746</v>
      </c>
      <c r="B19" s="29" t="s">
        <v>514</v>
      </c>
      <c r="C19" s="29" t="s">
        <v>747</v>
      </c>
      <c r="D19" s="29" t="s">
        <v>748</v>
      </c>
      <c r="E19" s="29" t="s">
        <v>749</v>
      </c>
      <c r="F19" s="29" t="s">
        <v>685</v>
      </c>
      <c r="G19" s="29" t="s">
        <v>686</v>
      </c>
      <c r="H19" s="29" t="s">
        <v>750</v>
      </c>
      <c r="I19" s="29" t="n">
        <v>0</v>
      </c>
      <c r="J19" s="29" t="s">
        <v>746</v>
      </c>
      <c r="K19" s="30" t="n">
        <v>94433</v>
      </c>
      <c r="L19" s="31" t="n">
        <v>8.8</v>
      </c>
      <c r="M19" s="32" t="n">
        <v>5559</v>
      </c>
      <c r="N19" s="32" t="n">
        <v>43643</v>
      </c>
      <c r="O19" s="32" t="n">
        <v>39</v>
      </c>
      <c r="P19" s="29" t="s">
        <v>688</v>
      </c>
    </row>
    <row r="20" customFormat="false" ht="15" hidden="false" customHeight="false" outlineLevel="0" collapsed="false">
      <c r="A20" s="29" t="s">
        <v>751</v>
      </c>
      <c r="B20" s="29" t="s">
        <v>563</v>
      </c>
      <c r="C20" s="29" t="s">
        <v>752</v>
      </c>
      <c r="D20" s="29" t="s">
        <v>753</v>
      </c>
      <c r="E20" s="29" t="s">
        <v>754</v>
      </c>
      <c r="F20" s="29" t="s">
        <v>685</v>
      </c>
      <c r="G20" s="29" t="s">
        <v>686</v>
      </c>
      <c r="H20" s="29" t="s">
        <v>733</v>
      </c>
      <c r="I20" s="29" t="n">
        <v>0</v>
      </c>
      <c r="J20" s="29" t="s">
        <v>751</v>
      </c>
      <c r="K20" s="30" t="n">
        <v>104603</v>
      </c>
      <c r="L20" s="31" t="n">
        <v>9.4</v>
      </c>
      <c r="M20" s="32" t="n">
        <v>28773</v>
      </c>
      <c r="N20" s="32" t="n">
        <v>28347</v>
      </c>
      <c r="O20" s="32" t="n">
        <v>26</v>
      </c>
      <c r="P20" s="29" t="s">
        <v>692</v>
      </c>
    </row>
    <row r="21" customFormat="false" ht="15" hidden="false" customHeight="false" outlineLevel="0" collapsed="false">
      <c r="A21" s="29" t="s">
        <v>755</v>
      </c>
      <c r="B21" s="29" t="s">
        <v>756</v>
      </c>
      <c r="C21" s="29" t="s">
        <v>757</v>
      </c>
      <c r="D21" s="29" t="s">
        <v>758</v>
      </c>
      <c r="E21" s="29" t="s">
        <v>759</v>
      </c>
      <c r="F21" s="29" t="s">
        <v>685</v>
      </c>
      <c r="G21" s="29" t="s">
        <v>686</v>
      </c>
      <c r="H21" s="29" t="s">
        <v>687</v>
      </c>
      <c r="I21" s="29" t="n">
        <v>0</v>
      </c>
      <c r="J21" s="29" t="s">
        <v>755</v>
      </c>
      <c r="K21" s="30" t="n">
        <v>84921</v>
      </c>
      <c r="L21" s="31" t="n">
        <v>6.7</v>
      </c>
      <c r="M21" s="32" t="n">
        <v>1253</v>
      </c>
      <c r="N21" s="32" t="n">
        <v>7514</v>
      </c>
      <c r="O21" s="32" t="n">
        <v>5</v>
      </c>
      <c r="P21" s="29" t="s">
        <v>760</v>
      </c>
    </row>
    <row r="22" customFormat="false" ht="15" hidden="false" customHeight="false" outlineLevel="0" collapsed="false">
      <c r="A22" s="29" t="s">
        <v>761</v>
      </c>
      <c r="B22" s="29" t="s">
        <v>762</v>
      </c>
      <c r="C22" s="29" t="s">
        <v>763</v>
      </c>
      <c r="D22" s="29" t="s">
        <v>758</v>
      </c>
      <c r="E22" s="29" t="s">
        <v>759</v>
      </c>
      <c r="F22" s="29" t="s">
        <v>685</v>
      </c>
      <c r="G22" s="29" t="s">
        <v>686</v>
      </c>
      <c r="H22" s="29" t="s">
        <v>764</v>
      </c>
      <c r="I22" s="29" t="n">
        <v>0</v>
      </c>
      <c r="J22" s="29" t="s">
        <v>761</v>
      </c>
      <c r="K22" s="30" t="n">
        <v>86023</v>
      </c>
      <c r="L22" s="31" t="n">
        <v>6.9</v>
      </c>
      <c r="M22" s="32" t="n">
        <v>805</v>
      </c>
      <c r="N22" s="32" t="n">
        <v>13992</v>
      </c>
      <c r="O22" s="32" t="n">
        <v>5</v>
      </c>
      <c r="P22" s="29" t="s">
        <v>692</v>
      </c>
    </row>
    <row r="23" customFormat="false" ht="15" hidden="false" customHeight="false" outlineLevel="0" collapsed="false">
      <c r="A23" s="29" t="s">
        <v>765</v>
      </c>
      <c r="B23" s="29" t="s">
        <v>545</v>
      </c>
      <c r="C23" s="29" t="s">
        <v>766</v>
      </c>
      <c r="D23" s="29" t="s">
        <v>758</v>
      </c>
      <c r="E23" s="29" t="s">
        <v>759</v>
      </c>
      <c r="F23" s="29" t="s">
        <v>685</v>
      </c>
      <c r="G23" s="29" t="s">
        <v>686</v>
      </c>
      <c r="H23" s="29" t="s">
        <v>767</v>
      </c>
      <c r="I23" s="29" t="n">
        <v>0</v>
      </c>
      <c r="J23" s="29" t="s">
        <v>765</v>
      </c>
      <c r="K23" s="30" t="n">
        <v>86467</v>
      </c>
      <c r="L23" s="31" t="n">
        <v>7</v>
      </c>
      <c r="M23" s="32" t="n">
        <v>47744</v>
      </c>
      <c r="N23" s="32" t="n">
        <v>16609</v>
      </c>
      <c r="O23" s="32" t="n">
        <v>31</v>
      </c>
      <c r="P23" s="29" t="s">
        <v>692</v>
      </c>
    </row>
    <row r="24" customFormat="false" ht="15" hidden="false" customHeight="false" outlineLevel="0" collapsed="false">
      <c r="A24" s="29" t="s">
        <v>768</v>
      </c>
      <c r="B24" s="29" t="s">
        <v>769</v>
      </c>
      <c r="C24" s="29" t="s">
        <v>770</v>
      </c>
      <c r="D24" s="29" t="s">
        <v>758</v>
      </c>
      <c r="E24" s="29" t="s">
        <v>759</v>
      </c>
      <c r="F24" s="29" t="s">
        <v>685</v>
      </c>
      <c r="G24" s="29" t="s">
        <v>686</v>
      </c>
      <c r="H24" s="29" t="s">
        <v>764</v>
      </c>
      <c r="I24" s="29" t="n">
        <v>0</v>
      </c>
      <c r="J24" s="29" t="s">
        <v>768</v>
      </c>
      <c r="K24" s="30" t="n">
        <v>84365</v>
      </c>
      <c r="L24" s="31" t="n">
        <v>6.6</v>
      </c>
      <c r="M24" s="32" t="n">
        <v>7623</v>
      </c>
      <c r="N24" s="32" t="n">
        <v>23825</v>
      </c>
      <c r="O24" s="32" t="n">
        <v>26</v>
      </c>
      <c r="P24" s="29" t="s">
        <v>760</v>
      </c>
    </row>
    <row r="25" customFormat="false" ht="15" hidden="false" customHeight="false" outlineLevel="0" collapsed="false">
      <c r="A25" s="29" t="s">
        <v>771</v>
      </c>
      <c r="B25" s="29" t="s">
        <v>772</v>
      </c>
      <c r="C25" s="29" t="s">
        <v>773</v>
      </c>
      <c r="D25" s="29" t="s">
        <v>758</v>
      </c>
      <c r="E25" s="29" t="s">
        <v>759</v>
      </c>
      <c r="F25" s="29" t="s">
        <v>685</v>
      </c>
      <c r="G25" s="29" t="s">
        <v>686</v>
      </c>
      <c r="H25" s="29" t="s">
        <v>687</v>
      </c>
      <c r="I25" s="29" t="n">
        <v>0</v>
      </c>
      <c r="J25" s="29" t="s">
        <v>771</v>
      </c>
      <c r="K25" s="30" t="n">
        <v>84399</v>
      </c>
      <c r="L25" s="31" t="n">
        <v>6.6</v>
      </c>
      <c r="M25" s="32" t="n">
        <v>3883</v>
      </c>
      <c r="N25" s="32" t="n">
        <v>7081</v>
      </c>
      <c r="O25" s="32" t="n">
        <v>6</v>
      </c>
      <c r="P25" s="29" t="s">
        <v>760</v>
      </c>
    </row>
    <row r="26" customFormat="false" ht="15" hidden="false" customHeight="false" outlineLevel="0" collapsed="false">
      <c r="A26" s="29" t="s">
        <v>774</v>
      </c>
      <c r="B26" s="29" t="s">
        <v>495</v>
      </c>
      <c r="C26" s="29" t="s">
        <v>775</v>
      </c>
      <c r="D26" s="29" t="s">
        <v>776</v>
      </c>
      <c r="E26" s="29" t="s">
        <v>777</v>
      </c>
      <c r="F26" s="29" t="s">
        <v>685</v>
      </c>
      <c r="G26" s="29" t="s">
        <v>686</v>
      </c>
      <c r="H26" s="29" t="s">
        <v>687</v>
      </c>
      <c r="I26" s="29" t="n">
        <v>0</v>
      </c>
      <c r="J26" s="29" t="s">
        <v>774</v>
      </c>
      <c r="K26" s="30" t="n">
        <v>113883</v>
      </c>
      <c r="L26" s="31" t="n">
        <v>12.6</v>
      </c>
      <c r="M26" s="32" t="n">
        <v>14886</v>
      </c>
      <c r="N26" s="32" t="n">
        <v>10602</v>
      </c>
      <c r="O26" s="32" t="n">
        <v>8</v>
      </c>
      <c r="P26" s="29" t="s">
        <v>688</v>
      </c>
    </row>
    <row r="27" customFormat="false" ht="15" hidden="false" customHeight="false" outlineLevel="0" collapsed="false">
      <c r="A27" s="29" t="s">
        <v>778</v>
      </c>
      <c r="B27" s="29" t="s">
        <v>779</v>
      </c>
      <c r="C27" s="29" t="s">
        <v>780</v>
      </c>
      <c r="D27" s="29" t="s">
        <v>781</v>
      </c>
      <c r="E27" s="29" t="s">
        <v>777</v>
      </c>
      <c r="F27" s="29" t="s">
        <v>685</v>
      </c>
      <c r="G27" s="29" t="s">
        <v>686</v>
      </c>
      <c r="H27" s="29" t="s">
        <v>750</v>
      </c>
      <c r="I27" s="29" t="n">
        <v>0</v>
      </c>
      <c r="J27" s="29" t="s">
        <v>778</v>
      </c>
      <c r="K27" s="30" t="n">
        <v>114188</v>
      </c>
      <c r="L27" s="31" t="n">
        <v>12.8</v>
      </c>
      <c r="M27" s="32" t="n">
        <v>104</v>
      </c>
      <c r="N27" s="32" t="n">
        <v>23184</v>
      </c>
      <c r="O27" s="32" t="n">
        <v>0</v>
      </c>
      <c r="P27" s="29" t="s">
        <v>688</v>
      </c>
    </row>
    <row r="28" customFormat="false" ht="15" hidden="false" customHeight="false" outlineLevel="0" collapsed="false">
      <c r="A28" s="29" t="s">
        <v>782</v>
      </c>
      <c r="B28" s="29" t="s">
        <v>783</v>
      </c>
      <c r="C28" s="29" t="s">
        <v>784</v>
      </c>
      <c r="D28" s="29" t="s">
        <v>776</v>
      </c>
      <c r="E28" s="29" t="s">
        <v>777</v>
      </c>
      <c r="F28" s="29" t="s">
        <v>685</v>
      </c>
      <c r="G28" s="29" t="s">
        <v>686</v>
      </c>
      <c r="H28" s="29" t="s">
        <v>750</v>
      </c>
      <c r="I28" s="29" t="n">
        <v>0</v>
      </c>
      <c r="J28" s="29" t="s">
        <v>782</v>
      </c>
      <c r="K28" s="30" t="n">
        <v>104688</v>
      </c>
      <c r="L28" s="31" t="n">
        <v>10.6</v>
      </c>
      <c r="M28" s="32" t="n">
        <v>2846</v>
      </c>
      <c r="N28" s="32" t="n">
        <v>40827</v>
      </c>
      <c r="O28" s="32" t="n">
        <v>19</v>
      </c>
      <c r="P28" s="29" t="s">
        <v>688</v>
      </c>
    </row>
    <row r="29" customFormat="false" ht="15" hidden="false" customHeight="false" outlineLevel="0" collapsed="false">
      <c r="A29" s="29" t="s">
        <v>785</v>
      </c>
      <c r="B29" s="29" t="s">
        <v>523</v>
      </c>
      <c r="C29" s="29" t="s">
        <v>786</v>
      </c>
      <c r="D29" s="29" t="s">
        <v>787</v>
      </c>
      <c r="E29" s="29" t="s">
        <v>788</v>
      </c>
      <c r="F29" s="29" t="s">
        <v>685</v>
      </c>
      <c r="G29" s="29" t="s">
        <v>686</v>
      </c>
      <c r="H29" s="29" t="s">
        <v>764</v>
      </c>
      <c r="I29" s="29" t="n">
        <v>0</v>
      </c>
      <c r="J29" s="29" t="s">
        <v>785</v>
      </c>
      <c r="K29" s="30" t="n">
        <v>67281</v>
      </c>
      <c r="L29" s="31" t="n">
        <v>4.1</v>
      </c>
      <c r="M29" s="32" t="n">
        <v>3548</v>
      </c>
      <c r="N29" s="32" t="n">
        <v>12125</v>
      </c>
      <c r="O29" s="32" t="n">
        <v>5</v>
      </c>
      <c r="P29" s="29" t="s">
        <v>688</v>
      </c>
    </row>
    <row r="30" customFormat="false" ht="15" hidden="false" customHeight="false" outlineLevel="0" collapsed="false">
      <c r="A30" s="29" t="s">
        <v>789</v>
      </c>
      <c r="B30" s="29" t="s">
        <v>620</v>
      </c>
      <c r="C30" s="29" t="s">
        <v>790</v>
      </c>
      <c r="D30" s="29" t="s">
        <v>791</v>
      </c>
      <c r="E30" s="29" t="s">
        <v>792</v>
      </c>
      <c r="F30" s="29" t="s">
        <v>685</v>
      </c>
      <c r="G30" s="29" t="s">
        <v>686</v>
      </c>
      <c r="H30" s="29" t="s">
        <v>740</v>
      </c>
      <c r="I30" s="29" t="n">
        <v>0</v>
      </c>
      <c r="J30" s="29" t="s">
        <v>789</v>
      </c>
      <c r="K30" s="30" t="n">
        <v>105424</v>
      </c>
      <c r="L30" s="31" t="n">
        <v>9</v>
      </c>
      <c r="M30" s="32" t="n">
        <v>12161</v>
      </c>
      <c r="N30" s="32" t="n">
        <v>50033</v>
      </c>
      <c r="O30" s="32" t="n">
        <v>81</v>
      </c>
      <c r="P30" s="29" t="s">
        <v>723</v>
      </c>
    </row>
    <row r="31" customFormat="false" ht="15" hidden="false" customHeight="false" outlineLevel="0" collapsed="false">
      <c r="A31" s="29" t="s">
        <v>793</v>
      </c>
      <c r="B31" s="29" t="s">
        <v>794</v>
      </c>
      <c r="C31" s="29" t="s">
        <v>795</v>
      </c>
      <c r="D31" s="29" t="s">
        <v>796</v>
      </c>
      <c r="E31" s="29" t="s">
        <v>797</v>
      </c>
      <c r="F31" s="29" t="s">
        <v>685</v>
      </c>
      <c r="G31" s="29" t="s">
        <v>686</v>
      </c>
      <c r="H31" s="29" t="s">
        <v>798</v>
      </c>
      <c r="I31" s="29" t="n">
        <v>0</v>
      </c>
      <c r="J31" s="29" t="s">
        <v>793</v>
      </c>
      <c r="K31" s="30" t="n">
        <v>93517</v>
      </c>
      <c r="L31" s="31" t="n">
        <v>8.6</v>
      </c>
      <c r="M31" s="32" t="n">
        <v>84745</v>
      </c>
      <c r="N31" s="32" t="n">
        <v>24569</v>
      </c>
      <c r="O31" s="32" t="n">
        <v>71</v>
      </c>
      <c r="P31" s="29" t="s">
        <v>723</v>
      </c>
    </row>
    <row r="32" customFormat="false" ht="15" hidden="false" customHeight="false" outlineLevel="0" collapsed="false">
      <c r="A32" s="29" t="s">
        <v>799</v>
      </c>
      <c r="B32" s="29" t="s">
        <v>800</v>
      </c>
      <c r="C32" s="29" t="s">
        <v>801</v>
      </c>
      <c r="D32" s="29" t="s">
        <v>802</v>
      </c>
      <c r="E32" s="29" t="s">
        <v>797</v>
      </c>
      <c r="F32" s="29" t="s">
        <v>685</v>
      </c>
      <c r="G32" s="29" t="s">
        <v>686</v>
      </c>
      <c r="H32" s="29" t="s">
        <v>764</v>
      </c>
      <c r="I32" s="29" t="n">
        <v>0</v>
      </c>
      <c r="J32" s="29" t="s">
        <v>799</v>
      </c>
      <c r="K32" s="30" t="n">
        <v>92721</v>
      </c>
      <c r="L32" s="31" t="n">
        <v>8.4</v>
      </c>
      <c r="M32" s="32" t="n">
        <v>15081</v>
      </c>
      <c r="N32" s="32" t="n">
        <v>50339</v>
      </c>
      <c r="O32" s="32" t="n">
        <v>35</v>
      </c>
      <c r="P32" s="29" t="s">
        <v>688</v>
      </c>
    </row>
    <row r="33" customFormat="false" ht="15" hidden="false" customHeight="false" outlineLevel="0" collapsed="false">
      <c r="A33" s="29" t="s">
        <v>803</v>
      </c>
      <c r="B33" s="29" t="s">
        <v>804</v>
      </c>
      <c r="C33" s="29" t="s">
        <v>805</v>
      </c>
      <c r="D33" s="29" t="s">
        <v>806</v>
      </c>
      <c r="E33" s="29" t="s">
        <v>797</v>
      </c>
      <c r="F33" s="29" t="s">
        <v>685</v>
      </c>
      <c r="G33" s="29" t="s">
        <v>686</v>
      </c>
      <c r="H33" s="29" t="s">
        <v>750</v>
      </c>
      <c r="I33" s="29" t="n">
        <v>0</v>
      </c>
      <c r="J33" s="29" t="s">
        <v>803</v>
      </c>
      <c r="K33" s="30" t="n">
        <v>85194</v>
      </c>
      <c r="L33" s="31" t="n">
        <v>8.2</v>
      </c>
      <c r="M33" s="32" t="n">
        <v>2384</v>
      </c>
      <c r="N33" s="32" t="n">
        <v>3958</v>
      </c>
      <c r="O33" s="32" t="n">
        <v>2</v>
      </c>
      <c r="P33" s="29" t="s">
        <v>688</v>
      </c>
    </row>
    <row r="34" customFormat="false" ht="15" hidden="false" customHeight="false" outlineLevel="0" collapsed="false">
      <c r="A34" s="29" t="s">
        <v>807</v>
      </c>
      <c r="B34" s="29" t="s">
        <v>565</v>
      </c>
      <c r="C34" s="29" t="s">
        <v>808</v>
      </c>
      <c r="D34" s="29" t="s">
        <v>809</v>
      </c>
      <c r="E34" s="29" t="s">
        <v>810</v>
      </c>
      <c r="F34" s="29" t="s">
        <v>685</v>
      </c>
      <c r="G34" s="29" t="s">
        <v>686</v>
      </c>
      <c r="H34" s="29" t="s">
        <v>764</v>
      </c>
      <c r="I34" s="29" t="n">
        <v>0</v>
      </c>
      <c r="J34" s="29" t="s">
        <v>807</v>
      </c>
      <c r="K34" s="30" t="n">
        <v>121940</v>
      </c>
      <c r="L34" s="31" t="n">
        <v>11.3</v>
      </c>
      <c r="M34" s="32" t="n">
        <v>12852</v>
      </c>
      <c r="N34" s="32" t="n">
        <v>52233</v>
      </c>
      <c r="O34" s="32" t="n">
        <v>67</v>
      </c>
      <c r="P34" s="29" t="s">
        <v>692</v>
      </c>
    </row>
    <row r="35" customFormat="false" ht="15" hidden="false" customHeight="false" outlineLevel="0" collapsed="false">
      <c r="A35" s="29" t="s">
        <v>811</v>
      </c>
      <c r="B35" s="29" t="s">
        <v>570</v>
      </c>
      <c r="C35" s="29" t="s">
        <v>812</v>
      </c>
      <c r="D35" s="29" t="s">
        <v>812</v>
      </c>
      <c r="E35" s="29" t="s">
        <v>810</v>
      </c>
      <c r="F35" s="29" t="s">
        <v>685</v>
      </c>
      <c r="G35" s="29" t="s">
        <v>686</v>
      </c>
      <c r="H35" s="29" t="s">
        <v>687</v>
      </c>
      <c r="I35" s="29" t="n">
        <v>0</v>
      </c>
      <c r="J35" s="29" t="s">
        <v>811</v>
      </c>
      <c r="K35" s="30" t="n">
        <v>124605</v>
      </c>
      <c r="L35" s="31" t="n">
        <v>11.7</v>
      </c>
      <c r="M35" s="32" t="n">
        <v>90401</v>
      </c>
      <c r="N35" s="32" t="n">
        <v>79687</v>
      </c>
      <c r="O35" s="32" t="n">
        <v>97</v>
      </c>
      <c r="P35" s="29" t="s">
        <v>692</v>
      </c>
    </row>
    <row r="36" customFormat="false" ht="15" hidden="false" customHeight="false" outlineLevel="0" collapsed="false">
      <c r="A36" s="29" t="s">
        <v>813</v>
      </c>
      <c r="B36" s="29" t="s">
        <v>814</v>
      </c>
      <c r="C36" s="29" t="s">
        <v>815</v>
      </c>
      <c r="D36" s="29" t="s">
        <v>816</v>
      </c>
      <c r="E36" s="29" t="s">
        <v>817</v>
      </c>
      <c r="F36" s="29" t="s">
        <v>685</v>
      </c>
      <c r="G36" s="29" t="s">
        <v>686</v>
      </c>
      <c r="H36" s="29" t="s">
        <v>687</v>
      </c>
      <c r="I36" s="29" t="n">
        <v>0</v>
      </c>
      <c r="J36" s="29" t="s">
        <v>813</v>
      </c>
      <c r="K36" s="30" t="n">
        <v>89872</v>
      </c>
      <c r="L36" s="31" t="n">
        <v>5.8</v>
      </c>
      <c r="M36" s="32" t="n">
        <v>16400</v>
      </c>
      <c r="N36" s="32" t="n">
        <v>39600</v>
      </c>
      <c r="O36" s="32" t="n">
        <v>37</v>
      </c>
      <c r="P36" s="29" t="s">
        <v>692</v>
      </c>
    </row>
    <row r="37" customFormat="false" ht="15" hidden="false" customHeight="false" outlineLevel="0" collapsed="false">
      <c r="A37" s="29" t="s">
        <v>818</v>
      </c>
      <c r="B37" s="29" t="s">
        <v>560</v>
      </c>
      <c r="C37" s="29" t="s">
        <v>819</v>
      </c>
      <c r="D37" s="29" t="s">
        <v>816</v>
      </c>
      <c r="E37" s="29" t="s">
        <v>817</v>
      </c>
      <c r="F37" s="29" t="s">
        <v>685</v>
      </c>
      <c r="G37" s="29" t="s">
        <v>686</v>
      </c>
      <c r="H37" s="29" t="s">
        <v>820</v>
      </c>
      <c r="I37" s="29" t="n">
        <v>0</v>
      </c>
      <c r="J37" s="29" t="s">
        <v>818</v>
      </c>
      <c r="K37" s="30" t="n">
        <v>89872</v>
      </c>
      <c r="L37" s="31" t="n">
        <v>5.8</v>
      </c>
      <c r="M37" s="32" t="n">
        <v>163599</v>
      </c>
      <c r="N37" s="32" t="n">
        <v>105469</v>
      </c>
      <c r="O37" s="32" t="n">
        <v>138</v>
      </c>
      <c r="P37" s="29" t="s">
        <v>688</v>
      </c>
    </row>
    <row r="38" customFormat="false" ht="15" hidden="false" customHeight="false" outlineLevel="0" collapsed="false">
      <c r="A38" s="29" t="s">
        <v>821</v>
      </c>
      <c r="B38" s="29"/>
      <c r="C38" s="29" t="s">
        <v>822</v>
      </c>
      <c r="D38" s="29" t="s">
        <v>823</v>
      </c>
      <c r="E38" s="29" t="s">
        <v>824</v>
      </c>
      <c r="F38" s="29" t="s">
        <v>685</v>
      </c>
      <c r="G38" s="29" t="s">
        <v>686</v>
      </c>
      <c r="H38" s="29" t="s">
        <v>687</v>
      </c>
      <c r="I38" s="29" t="n">
        <v>0</v>
      </c>
      <c r="J38" s="29" t="s">
        <v>821</v>
      </c>
      <c r="K38" s="30" t="n">
        <v>88316</v>
      </c>
      <c r="L38" s="31" t="n">
        <v>6.7</v>
      </c>
      <c r="M38" s="32" t="n">
        <v>0</v>
      </c>
      <c r="N38" s="32" t="n">
        <v>7980</v>
      </c>
      <c r="O38" s="32" t="n">
        <v>0</v>
      </c>
      <c r="P38" s="29" t="s">
        <v>760</v>
      </c>
    </row>
    <row r="39" customFormat="false" ht="15" hidden="false" customHeight="false" outlineLevel="0" collapsed="false">
      <c r="A39" s="29" t="s">
        <v>825</v>
      </c>
      <c r="B39" s="29"/>
      <c r="C39" s="29" t="s">
        <v>826</v>
      </c>
      <c r="D39" s="29" t="s">
        <v>827</v>
      </c>
      <c r="E39" s="29" t="s">
        <v>824</v>
      </c>
      <c r="F39" s="29" t="s">
        <v>685</v>
      </c>
      <c r="G39" s="29" t="s">
        <v>686</v>
      </c>
      <c r="H39" s="29" t="s">
        <v>687</v>
      </c>
      <c r="I39" s="29" t="n">
        <v>0</v>
      </c>
      <c r="J39" s="29" t="s">
        <v>825</v>
      </c>
      <c r="K39" s="30" t="n">
        <v>84961</v>
      </c>
      <c r="L39" s="31" t="n">
        <v>6.3</v>
      </c>
      <c r="M39" s="32" t="n">
        <v>1500</v>
      </c>
      <c r="N39" s="32" t="n">
        <v>15000</v>
      </c>
      <c r="O39" s="32" t="n">
        <v>1</v>
      </c>
      <c r="P39" s="29" t="s">
        <v>828</v>
      </c>
    </row>
    <row r="40" customFormat="false" ht="15" hidden="false" customHeight="false" outlineLevel="0" collapsed="false">
      <c r="A40" s="29" t="s">
        <v>829</v>
      </c>
      <c r="B40" s="29" t="s">
        <v>479</v>
      </c>
      <c r="C40" s="29" t="s">
        <v>830</v>
      </c>
      <c r="D40" s="29" t="s">
        <v>831</v>
      </c>
      <c r="E40" s="29" t="s">
        <v>824</v>
      </c>
      <c r="F40" s="29" t="s">
        <v>685</v>
      </c>
      <c r="G40" s="29" t="s">
        <v>686</v>
      </c>
      <c r="H40" s="29" t="s">
        <v>687</v>
      </c>
      <c r="I40" s="29" t="n">
        <v>0</v>
      </c>
      <c r="J40" s="29" t="s">
        <v>829</v>
      </c>
      <c r="K40" s="30" t="n">
        <v>85357</v>
      </c>
      <c r="L40" s="31" t="n">
        <v>6.4</v>
      </c>
      <c r="M40" s="32" t="n">
        <v>10748</v>
      </c>
      <c r="N40" s="32" t="n">
        <v>6250</v>
      </c>
      <c r="O40" s="32" t="n">
        <v>6</v>
      </c>
      <c r="P40" s="29" t="s">
        <v>723</v>
      </c>
    </row>
    <row r="41" customFormat="false" ht="15" hidden="false" customHeight="false" outlineLevel="0" collapsed="false">
      <c r="A41" s="29" t="s">
        <v>832</v>
      </c>
      <c r="B41" s="29" t="s">
        <v>538</v>
      </c>
      <c r="C41" s="29" t="s">
        <v>833</v>
      </c>
      <c r="D41" s="29" t="s">
        <v>834</v>
      </c>
      <c r="E41" s="29" t="s">
        <v>824</v>
      </c>
      <c r="F41" s="29" t="s">
        <v>685</v>
      </c>
      <c r="G41" s="29" t="s">
        <v>686</v>
      </c>
      <c r="H41" s="29" t="s">
        <v>687</v>
      </c>
      <c r="I41" s="29" t="n">
        <v>0</v>
      </c>
      <c r="J41" s="29" t="s">
        <v>832</v>
      </c>
      <c r="K41" s="30" t="n">
        <v>120584</v>
      </c>
      <c r="L41" s="31" t="n">
        <v>10.9</v>
      </c>
      <c r="M41" s="32" t="n">
        <v>13708</v>
      </c>
      <c r="N41" s="32" t="n">
        <v>90629</v>
      </c>
      <c r="O41" s="32" t="n">
        <v>105</v>
      </c>
      <c r="P41" s="29" t="s">
        <v>692</v>
      </c>
    </row>
    <row r="42" customFormat="false" ht="15" hidden="false" customHeight="false" outlineLevel="0" collapsed="false">
      <c r="A42" s="29" t="s">
        <v>835</v>
      </c>
      <c r="B42" s="29" t="s">
        <v>836</v>
      </c>
      <c r="C42" s="29" t="s">
        <v>837</v>
      </c>
      <c r="D42" s="29" t="s">
        <v>838</v>
      </c>
      <c r="E42" s="29" t="s">
        <v>824</v>
      </c>
      <c r="F42" s="29" t="s">
        <v>685</v>
      </c>
      <c r="G42" s="29" t="s">
        <v>686</v>
      </c>
      <c r="H42" s="29" t="s">
        <v>687</v>
      </c>
      <c r="I42" s="29" t="n">
        <v>0</v>
      </c>
      <c r="J42" s="29" t="s">
        <v>835</v>
      </c>
      <c r="K42" s="30" t="n">
        <v>84711</v>
      </c>
      <c r="L42" s="31" t="n">
        <v>6.3</v>
      </c>
      <c r="M42" s="32" t="n">
        <v>1133</v>
      </c>
      <c r="N42" s="32" t="n">
        <v>14777</v>
      </c>
      <c r="O42" s="32" t="n">
        <v>9</v>
      </c>
      <c r="P42" s="29" t="s">
        <v>760</v>
      </c>
    </row>
    <row r="43" customFormat="false" ht="15" hidden="false" customHeight="false" outlineLevel="0" collapsed="false">
      <c r="A43" s="29" t="s">
        <v>839</v>
      </c>
      <c r="B43" s="29" t="s">
        <v>578</v>
      </c>
      <c r="C43" s="29" t="s">
        <v>840</v>
      </c>
      <c r="D43" s="29" t="s">
        <v>841</v>
      </c>
      <c r="E43" s="29" t="s">
        <v>842</v>
      </c>
      <c r="F43" s="29" t="s">
        <v>685</v>
      </c>
      <c r="G43" s="29" t="s">
        <v>686</v>
      </c>
      <c r="H43" s="29" t="s">
        <v>687</v>
      </c>
      <c r="I43" s="29" t="n">
        <v>0</v>
      </c>
      <c r="J43" s="29" t="s">
        <v>839</v>
      </c>
      <c r="K43" s="30" t="n">
        <v>105003</v>
      </c>
      <c r="L43" s="31" t="n">
        <v>10.3</v>
      </c>
      <c r="M43" s="32" t="n">
        <v>7403</v>
      </c>
      <c r="N43" s="32" t="n">
        <v>31528</v>
      </c>
      <c r="O43" s="32" t="n">
        <v>30</v>
      </c>
      <c r="P43" s="29" t="s">
        <v>742</v>
      </c>
    </row>
    <row r="44" customFormat="false" ht="15" hidden="false" customHeight="false" outlineLevel="0" collapsed="false">
      <c r="A44" s="29" t="s">
        <v>843</v>
      </c>
      <c r="B44" s="29" t="s">
        <v>844</v>
      </c>
      <c r="C44" s="29" t="s">
        <v>845</v>
      </c>
      <c r="D44" s="29" t="s">
        <v>846</v>
      </c>
      <c r="E44" s="29" t="s">
        <v>847</v>
      </c>
      <c r="F44" s="29" t="s">
        <v>685</v>
      </c>
      <c r="G44" s="29" t="s">
        <v>686</v>
      </c>
      <c r="H44" s="29" t="s">
        <v>848</v>
      </c>
      <c r="I44" s="29" t="n">
        <v>0</v>
      </c>
      <c r="J44" s="29" t="s">
        <v>843</v>
      </c>
      <c r="K44" s="30"/>
      <c r="L44" s="31"/>
      <c r="M44" s="32" t="n">
        <v>60505</v>
      </c>
      <c r="N44" s="32" t="n">
        <v>14249</v>
      </c>
      <c r="O44" s="32" t="n">
        <v>6</v>
      </c>
      <c r="P44" s="29" t="s">
        <v>723</v>
      </c>
    </row>
    <row r="45" customFormat="false" ht="15" hidden="false" customHeight="false" outlineLevel="0" collapsed="false">
      <c r="A45" s="29" t="s">
        <v>849</v>
      </c>
      <c r="B45" s="29" t="s">
        <v>490</v>
      </c>
      <c r="C45" s="29" t="s">
        <v>850</v>
      </c>
      <c r="D45" s="29" t="s">
        <v>851</v>
      </c>
      <c r="E45" s="29" t="s">
        <v>852</v>
      </c>
      <c r="F45" s="29" t="s">
        <v>685</v>
      </c>
      <c r="G45" s="29" t="s">
        <v>686</v>
      </c>
      <c r="H45" s="29" t="s">
        <v>687</v>
      </c>
      <c r="I45" s="29" t="n">
        <v>0</v>
      </c>
      <c r="J45" s="29" t="s">
        <v>849</v>
      </c>
      <c r="K45" s="30" t="n">
        <v>129854</v>
      </c>
      <c r="L45" s="31" t="n">
        <v>12.7</v>
      </c>
      <c r="M45" s="32" t="n">
        <v>24457</v>
      </c>
      <c r="N45" s="32" t="n">
        <v>44544</v>
      </c>
      <c r="O45" s="32" t="n">
        <v>71</v>
      </c>
      <c r="P45" s="29" t="s">
        <v>723</v>
      </c>
    </row>
    <row r="46" customFormat="false" ht="15" hidden="false" customHeight="false" outlineLevel="0" collapsed="false">
      <c r="A46" s="29" t="s">
        <v>853</v>
      </c>
      <c r="B46" s="29" t="s">
        <v>854</v>
      </c>
      <c r="C46" s="29" t="s">
        <v>855</v>
      </c>
      <c r="D46" s="29" t="s">
        <v>856</v>
      </c>
      <c r="E46" s="29" t="s">
        <v>852</v>
      </c>
      <c r="F46" s="29" t="s">
        <v>685</v>
      </c>
      <c r="G46" s="29" t="s">
        <v>686</v>
      </c>
      <c r="H46" s="29" t="s">
        <v>750</v>
      </c>
      <c r="I46" s="29" t="n">
        <v>0</v>
      </c>
      <c r="J46" s="29" t="s">
        <v>853</v>
      </c>
      <c r="K46" s="30" t="n">
        <v>100265</v>
      </c>
      <c r="L46" s="31" t="n">
        <v>8.9</v>
      </c>
      <c r="M46" s="32" t="n">
        <v>3000</v>
      </c>
      <c r="N46" s="32" t="n">
        <v>13200</v>
      </c>
      <c r="O46" s="32" t="n">
        <v>2</v>
      </c>
      <c r="P46" s="29" t="s">
        <v>688</v>
      </c>
    </row>
    <row r="47" customFormat="false" ht="15" hidden="false" customHeight="false" outlineLevel="0" collapsed="false">
      <c r="A47" s="29" t="s">
        <v>857</v>
      </c>
      <c r="B47" s="29" t="s">
        <v>858</v>
      </c>
      <c r="C47" s="29" t="s">
        <v>859</v>
      </c>
      <c r="D47" s="29" t="s">
        <v>851</v>
      </c>
      <c r="E47" s="29" t="s">
        <v>852</v>
      </c>
      <c r="F47" s="29" t="s">
        <v>685</v>
      </c>
      <c r="G47" s="29" t="s">
        <v>686</v>
      </c>
      <c r="H47" s="29" t="s">
        <v>750</v>
      </c>
      <c r="I47" s="29" t="n">
        <v>0</v>
      </c>
      <c r="J47" s="29" t="s">
        <v>857</v>
      </c>
      <c r="K47" s="30" t="n">
        <v>127530</v>
      </c>
      <c r="L47" s="31" t="n">
        <v>12.3</v>
      </c>
      <c r="M47" s="32" t="n">
        <v>0</v>
      </c>
      <c r="N47" s="32" t="n">
        <v>31682</v>
      </c>
      <c r="O47" s="32" t="n">
        <v>46</v>
      </c>
      <c r="P47" s="29" t="s">
        <v>860</v>
      </c>
    </row>
    <row r="48" customFormat="false" ht="15" hidden="false" customHeight="false" outlineLevel="0" collapsed="false">
      <c r="A48" s="29" t="s">
        <v>861</v>
      </c>
      <c r="B48" s="29" t="s">
        <v>862</v>
      </c>
      <c r="C48" s="29" t="s">
        <v>863</v>
      </c>
      <c r="D48" s="29" t="s">
        <v>856</v>
      </c>
      <c r="E48" s="29" t="s">
        <v>852</v>
      </c>
      <c r="F48" s="29" t="s">
        <v>685</v>
      </c>
      <c r="G48" s="29" t="s">
        <v>686</v>
      </c>
      <c r="H48" s="29" t="s">
        <v>687</v>
      </c>
      <c r="I48" s="29" t="n">
        <v>0</v>
      </c>
      <c r="J48" s="29" t="s">
        <v>861</v>
      </c>
      <c r="K48" s="30" t="n">
        <v>100236</v>
      </c>
      <c r="L48" s="31" t="n">
        <v>8.9</v>
      </c>
      <c r="M48" s="32" t="n">
        <v>30443</v>
      </c>
      <c r="N48" s="32" t="n">
        <v>28593</v>
      </c>
      <c r="O48" s="32" t="n">
        <v>40</v>
      </c>
      <c r="P48" s="29" t="s">
        <v>688</v>
      </c>
    </row>
    <row r="49" customFormat="false" ht="15" hidden="false" customHeight="false" outlineLevel="0" collapsed="false">
      <c r="A49" s="29" t="s">
        <v>864</v>
      </c>
      <c r="B49" s="29" t="s">
        <v>509</v>
      </c>
      <c r="C49" s="29" t="s">
        <v>865</v>
      </c>
      <c r="D49" s="29" t="s">
        <v>866</v>
      </c>
      <c r="E49" s="29" t="s">
        <v>852</v>
      </c>
      <c r="F49" s="29" t="s">
        <v>685</v>
      </c>
      <c r="G49" s="29" t="s">
        <v>686</v>
      </c>
      <c r="H49" s="29" t="s">
        <v>767</v>
      </c>
      <c r="I49" s="29" t="n">
        <v>0</v>
      </c>
      <c r="J49" s="29" t="s">
        <v>864</v>
      </c>
      <c r="K49" s="30" t="n">
        <v>105604</v>
      </c>
      <c r="L49" s="31" t="n">
        <v>9.3</v>
      </c>
      <c r="M49" s="32" t="n">
        <v>11644</v>
      </c>
      <c r="N49" s="32" t="n">
        <v>69695</v>
      </c>
      <c r="O49" s="32" t="n">
        <v>108</v>
      </c>
      <c r="P49" s="29" t="s">
        <v>688</v>
      </c>
    </row>
    <row r="50" customFormat="false" ht="15" hidden="false" customHeight="false" outlineLevel="0" collapsed="false">
      <c r="A50" s="29" t="s">
        <v>867</v>
      </c>
      <c r="B50" s="29" t="s">
        <v>527</v>
      </c>
      <c r="C50" s="29" t="s">
        <v>868</v>
      </c>
      <c r="D50" s="29" t="s">
        <v>856</v>
      </c>
      <c r="E50" s="29" t="s">
        <v>852</v>
      </c>
      <c r="F50" s="29" t="s">
        <v>685</v>
      </c>
      <c r="G50" s="29" t="s">
        <v>686</v>
      </c>
      <c r="H50" s="29" t="s">
        <v>869</v>
      </c>
      <c r="I50" s="29" t="n">
        <v>0</v>
      </c>
      <c r="J50" s="29" t="s">
        <v>867</v>
      </c>
      <c r="K50" s="30" t="n">
        <v>99894</v>
      </c>
      <c r="L50" s="31" t="n">
        <v>8.9</v>
      </c>
      <c r="M50" s="32" t="n">
        <v>29284</v>
      </c>
      <c r="N50" s="32" t="n">
        <v>47589</v>
      </c>
      <c r="O50" s="32" t="n">
        <v>212</v>
      </c>
      <c r="P50" s="29" t="s">
        <v>723</v>
      </c>
    </row>
    <row r="51" customFormat="false" ht="15" hidden="false" customHeight="false" outlineLevel="0" collapsed="false">
      <c r="A51" s="29" t="s">
        <v>870</v>
      </c>
      <c r="B51" s="29" t="s">
        <v>871</v>
      </c>
      <c r="C51" s="29" t="s">
        <v>872</v>
      </c>
      <c r="D51" s="29" t="s">
        <v>856</v>
      </c>
      <c r="E51" s="29" t="s">
        <v>852</v>
      </c>
      <c r="F51" s="29" t="s">
        <v>685</v>
      </c>
      <c r="G51" s="29" t="s">
        <v>686</v>
      </c>
      <c r="H51" s="29" t="s">
        <v>687</v>
      </c>
      <c r="I51" s="29" t="n">
        <v>0</v>
      </c>
      <c r="J51" s="29" t="s">
        <v>870</v>
      </c>
      <c r="K51" s="30" t="n">
        <v>99390</v>
      </c>
      <c r="L51" s="31" t="n">
        <v>8.8</v>
      </c>
      <c r="M51" s="32" t="n">
        <v>0</v>
      </c>
      <c r="N51" s="32" t="n">
        <v>20000</v>
      </c>
      <c r="O51" s="32" t="n">
        <v>4</v>
      </c>
      <c r="P51" s="29" t="s">
        <v>688</v>
      </c>
    </row>
    <row r="52" customFormat="false" ht="15" hidden="false" customHeight="false" outlineLevel="0" collapsed="false">
      <c r="A52" s="29" t="s">
        <v>873</v>
      </c>
      <c r="B52" s="29"/>
      <c r="C52" s="29" t="s">
        <v>874</v>
      </c>
      <c r="D52" s="29" t="s">
        <v>875</v>
      </c>
      <c r="E52" s="29" t="s">
        <v>852</v>
      </c>
      <c r="F52" s="29" t="s">
        <v>685</v>
      </c>
      <c r="G52" s="29" t="s">
        <v>686</v>
      </c>
      <c r="H52" s="29" t="s">
        <v>687</v>
      </c>
      <c r="I52" s="29" t="n">
        <v>0</v>
      </c>
      <c r="J52" s="29" t="s">
        <v>873</v>
      </c>
      <c r="K52" s="30" t="n">
        <v>99343</v>
      </c>
      <c r="L52" s="31" t="n">
        <v>8.7</v>
      </c>
      <c r="M52" s="32" t="n">
        <v>0</v>
      </c>
      <c r="N52" s="32" t="n">
        <v>9683</v>
      </c>
      <c r="O52" s="32" t="n">
        <v>0</v>
      </c>
      <c r="P52" s="29" t="s">
        <v>688</v>
      </c>
    </row>
    <row r="53" customFormat="false" ht="15" hidden="false" customHeight="false" outlineLevel="0" collapsed="false">
      <c r="A53" s="29" t="s">
        <v>876</v>
      </c>
      <c r="B53" s="29" t="s">
        <v>603</v>
      </c>
      <c r="C53" s="29" t="s">
        <v>877</v>
      </c>
      <c r="D53" s="29" t="s">
        <v>878</v>
      </c>
      <c r="E53" s="29" t="s">
        <v>879</v>
      </c>
      <c r="F53" s="29" t="s">
        <v>685</v>
      </c>
      <c r="G53" s="29" t="s">
        <v>686</v>
      </c>
      <c r="H53" s="29" t="s">
        <v>880</v>
      </c>
      <c r="I53" s="29" t="n">
        <v>0</v>
      </c>
      <c r="J53" s="29" t="s">
        <v>876</v>
      </c>
      <c r="K53" s="30" t="n">
        <v>98528</v>
      </c>
      <c r="L53" s="31" t="n">
        <v>7.7</v>
      </c>
      <c r="M53" s="32" t="n">
        <v>47817</v>
      </c>
      <c r="N53" s="32" t="n">
        <v>4218</v>
      </c>
      <c r="O53" s="32" t="n">
        <v>51</v>
      </c>
      <c r="P53" s="29" t="s">
        <v>742</v>
      </c>
    </row>
    <row r="54" customFormat="false" ht="15" hidden="false" customHeight="false" outlineLevel="0" collapsed="false">
      <c r="A54" s="33" t="s">
        <v>881</v>
      </c>
      <c r="B54" s="33"/>
      <c r="C54" s="33" t="s">
        <v>882</v>
      </c>
      <c r="D54" s="33" t="s">
        <v>882</v>
      </c>
      <c r="E54" s="33" t="s">
        <v>810</v>
      </c>
      <c r="F54" s="33" t="s">
        <v>883</v>
      </c>
      <c r="G54" s="33" t="s">
        <v>884</v>
      </c>
      <c r="H54" s="33" t="s">
        <v>885</v>
      </c>
      <c r="I54" s="34" t="n">
        <v>2</v>
      </c>
      <c r="J54" s="33" t="s">
        <v>811</v>
      </c>
      <c r="K54" s="35" t="n">
        <v>124341</v>
      </c>
      <c r="L54" s="36" t="n">
        <v>11.6</v>
      </c>
      <c r="M54" s="37" t="n">
        <v>500</v>
      </c>
      <c r="N54" s="37" t="n">
        <v>300</v>
      </c>
      <c r="O54" s="37" t="n">
        <v>0</v>
      </c>
      <c r="P54" s="33" t="s">
        <v>886</v>
      </c>
    </row>
    <row r="55" customFormat="false" ht="15" hidden="false" customHeight="false" outlineLevel="0" collapsed="false">
      <c r="A55" s="33" t="s">
        <v>887</v>
      </c>
      <c r="B55" s="33" t="s">
        <v>888</v>
      </c>
      <c r="C55" s="33" t="s">
        <v>889</v>
      </c>
      <c r="D55" s="33" t="s">
        <v>890</v>
      </c>
      <c r="E55" s="33" t="s">
        <v>696</v>
      </c>
      <c r="F55" s="33" t="s">
        <v>685</v>
      </c>
      <c r="G55" s="33" t="s">
        <v>686</v>
      </c>
      <c r="H55" s="33" t="s">
        <v>707</v>
      </c>
      <c r="I55" s="34" t="n">
        <v>5</v>
      </c>
      <c r="J55" s="33" t="s">
        <v>693</v>
      </c>
      <c r="K55" s="35" t="n">
        <v>98150</v>
      </c>
      <c r="L55" s="36" t="n">
        <v>8.5</v>
      </c>
      <c r="M55" s="37" t="n">
        <v>267</v>
      </c>
      <c r="N55" s="37" t="n">
        <v>40189</v>
      </c>
      <c r="O55" s="37" t="n">
        <v>0</v>
      </c>
      <c r="P55" s="33" t="s">
        <v>700</v>
      </c>
    </row>
    <row r="56" customFormat="false" ht="15" hidden="false" customHeight="false" outlineLevel="0" collapsed="false">
      <c r="A56" s="33" t="s">
        <v>891</v>
      </c>
      <c r="B56" s="33" t="s">
        <v>892</v>
      </c>
      <c r="C56" s="33" t="s">
        <v>893</v>
      </c>
      <c r="D56" s="33" t="s">
        <v>894</v>
      </c>
      <c r="E56" s="33" t="s">
        <v>710</v>
      </c>
      <c r="F56" s="33" t="s">
        <v>685</v>
      </c>
      <c r="G56" s="33" t="s">
        <v>686</v>
      </c>
      <c r="H56" s="33" t="s">
        <v>687</v>
      </c>
      <c r="I56" s="34" t="n">
        <v>5</v>
      </c>
      <c r="J56" s="33" t="s">
        <v>724</v>
      </c>
      <c r="K56" s="35" t="n">
        <v>132127</v>
      </c>
      <c r="L56" s="36" t="n">
        <v>8.5</v>
      </c>
      <c r="M56" s="37" t="n">
        <v>136</v>
      </c>
      <c r="N56" s="37" t="n">
        <v>52318</v>
      </c>
      <c r="O56" s="37" t="n">
        <v>5</v>
      </c>
      <c r="P56" s="33" t="s">
        <v>711</v>
      </c>
    </row>
    <row r="57" customFormat="false" ht="15" hidden="false" customHeight="false" outlineLevel="0" collapsed="false">
      <c r="A57" s="33" t="s">
        <v>895</v>
      </c>
      <c r="B57" s="33" t="s">
        <v>896</v>
      </c>
      <c r="C57" s="33" t="s">
        <v>897</v>
      </c>
      <c r="D57" s="33" t="s">
        <v>715</v>
      </c>
      <c r="E57" s="33" t="s">
        <v>710</v>
      </c>
      <c r="F57" s="33" t="s">
        <v>685</v>
      </c>
      <c r="G57" s="33" t="s">
        <v>686</v>
      </c>
      <c r="H57" s="33" t="s">
        <v>687</v>
      </c>
      <c r="I57" s="34" t="n">
        <v>6</v>
      </c>
      <c r="J57" s="33" t="s">
        <v>716</v>
      </c>
      <c r="K57" s="35" t="n">
        <v>133812</v>
      </c>
      <c r="L57" s="36" t="n">
        <v>8.9</v>
      </c>
      <c r="M57" s="37" t="n">
        <v>2000</v>
      </c>
      <c r="N57" s="37" t="n">
        <v>29000</v>
      </c>
      <c r="O57" s="37" t="n">
        <v>2</v>
      </c>
      <c r="P57" s="33" t="s">
        <v>711</v>
      </c>
    </row>
    <row r="58" customFormat="false" ht="15" hidden="false" customHeight="false" outlineLevel="0" collapsed="false">
      <c r="A58" s="33" t="s">
        <v>898</v>
      </c>
      <c r="B58" s="33" t="s">
        <v>899</v>
      </c>
      <c r="C58" s="33" t="s">
        <v>900</v>
      </c>
      <c r="D58" s="33" t="s">
        <v>841</v>
      </c>
      <c r="E58" s="33" t="s">
        <v>842</v>
      </c>
      <c r="F58" s="33" t="s">
        <v>685</v>
      </c>
      <c r="G58" s="33" t="s">
        <v>686</v>
      </c>
      <c r="H58" s="33" t="s">
        <v>687</v>
      </c>
      <c r="I58" s="34" t="n">
        <v>6</v>
      </c>
      <c r="J58" s="33" t="s">
        <v>839</v>
      </c>
      <c r="K58" s="35" t="n">
        <v>103555</v>
      </c>
      <c r="L58" s="36" t="n">
        <v>10</v>
      </c>
      <c r="M58" s="37" t="n">
        <v>500</v>
      </c>
      <c r="N58" s="37" t="n">
        <v>2600</v>
      </c>
      <c r="O58" s="37" t="n">
        <v>2</v>
      </c>
      <c r="P58" s="33" t="s">
        <v>688</v>
      </c>
    </row>
    <row r="59" customFormat="false" ht="15" hidden="false" customHeight="false" outlineLevel="0" collapsed="false">
      <c r="A59" s="33" t="s">
        <v>901</v>
      </c>
      <c r="B59" s="33" t="s">
        <v>902</v>
      </c>
      <c r="C59" s="33" t="s">
        <v>903</v>
      </c>
      <c r="D59" s="33" t="s">
        <v>846</v>
      </c>
      <c r="E59" s="33" t="s">
        <v>847</v>
      </c>
      <c r="F59" s="33" t="s">
        <v>685</v>
      </c>
      <c r="G59" s="33" t="s">
        <v>686</v>
      </c>
      <c r="H59" s="33" t="s">
        <v>904</v>
      </c>
      <c r="I59" s="34" t="n">
        <v>6</v>
      </c>
      <c r="J59" s="33" t="s">
        <v>843</v>
      </c>
      <c r="K59" s="35"/>
      <c r="L59" s="36"/>
      <c r="M59" s="37" t="n">
        <v>7681</v>
      </c>
      <c r="N59" s="37" t="n">
        <v>37573</v>
      </c>
      <c r="O59" s="37" t="n">
        <v>21</v>
      </c>
      <c r="P59" s="33" t="s">
        <v>692</v>
      </c>
    </row>
    <row r="60" customFormat="false" ht="15" hidden="false" customHeight="false" outlineLevel="0" collapsed="false">
      <c r="A60" s="33" t="s">
        <v>905</v>
      </c>
      <c r="B60" s="33" t="s">
        <v>906</v>
      </c>
      <c r="C60" s="33" t="s">
        <v>907</v>
      </c>
      <c r="D60" s="33" t="s">
        <v>908</v>
      </c>
      <c r="E60" s="33" t="s">
        <v>879</v>
      </c>
      <c r="F60" s="33" t="s">
        <v>685</v>
      </c>
      <c r="G60" s="33" t="s">
        <v>686</v>
      </c>
      <c r="H60" s="33" t="s">
        <v>909</v>
      </c>
      <c r="I60" s="34" t="n">
        <v>6</v>
      </c>
      <c r="J60" s="33" t="s">
        <v>876</v>
      </c>
      <c r="K60" s="35" t="n">
        <v>98806</v>
      </c>
      <c r="L60" s="36" t="n">
        <v>7.7</v>
      </c>
      <c r="M60" s="37" t="n">
        <v>500</v>
      </c>
      <c r="N60" s="37" t="n">
        <v>33988</v>
      </c>
      <c r="O60" s="37" t="n">
        <v>4</v>
      </c>
      <c r="P60" s="33" t="s">
        <v>688</v>
      </c>
    </row>
    <row r="61" customFormat="false" ht="15" hidden="false" customHeight="false" outlineLevel="0" collapsed="false">
      <c r="A61" s="33" t="s">
        <v>910</v>
      </c>
      <c r="B61" s="33" t="s">
        <v>911</v>
      </c>
      <c r="C61" s="33" t="s">
        <v>912</v>
      </c>
      <c r="D61" s="33" t="s">
        <v>913</v>
      </c>
      <c r="E61" s="33" t="s">
        <v>710</v>
      </c>
      <c r="F61" s="33" t="s">
        <v>685</v>
      </c>
      <c r="G61" s="33" t="s">
        <v>686</v>
      </c>
      <c r="H61" s="33" t="s">
        <v>687</v>
      </c>
      <c r="I61" s="34" t="n">
        <v>7</v>
      </c>
      <c r="J61" s="33" t="s">
        <v>734</v>
      </c>
      <c r="K61" s="35" t="n">
        <v>123526</v>
      </c>
      <c r="L61" s="36" t="n">
        <v>7.9</v>
      </c>
      <c r="M61" s="37" t="n">
        <v>19</v>
      </c>
      <c r="N61" s="37" t="n">
        <v>80737</v>
      </c>
      <c r="O61" s="37" t="n">
        <v>1</v>
      </c>
      <c r="P61" s="33" t="s">
        <v>688</v>
      </c>
    </row>
    <row r="62" customFormat="false" ht="15" hidden="false" customHeight="false" outlineLevel="0" collapsed="false">
      <c r="A62" s="33" t="s">
        <v>914</v>
      </c>
      <c r="B62" s="33" t="s">
        <v>915</v>
      </c>
      <c r="C62" s="33" t="s">
        <v>916</v>
      </c>
      <c r="D62" s="33" t="s">
        <v>916</v>
      </c>
      <c r="E62" s="33" t="s">
        <v>696</v>
      </c>
      <c r="F62" s="33" t="s">
        <v>685</v>
      </c>
      <c r="G62" s="33" t="s">
        <v>686</v>
      </c>
      <c r="H62" s="33" t="s">
        <v>687</v>
      </c>
      <c r="I62" s="34" t="n">
        <v>8</v>
      </c>
      <c r="J62" s="33" t="s">
        <v>698</v>
      </c>
      <c r="K62" s="35" t="n">
        <v>180222</v>
      </c>
      <c r="L62" s="36" t="n">
        <v>21.2</v>
      </c>
      <c r="M62" s="37" t="n">
        <v>105</v>
      </c>
      <c r="N62" s="37" t="n">
        <v>76509</v>
      </c>
      <c r="O62" s="37" t="n">
        <v>0</v>
      </c>
      <c r="P62" s="33" t="s">
        <v>760</v>
      </c>
    </row>
    <row r="63" customFormat="false" ht="15" hidden="false" customHeight="false" outlineLevel="0" collapsed="false">
      <c r="A63" s="33" t="s">
        <v>917</v>
      </c>
      <c r="B63" s="33" t="s">
        <v>918</v>
      </c>
      <c r="C63" s="33" t="s">
        <v>919</v>
      </c>
      <c r="D63" s="33" t="s">
        <v>920</v>
      </c>
      <c r="E63" s="33" t="s">
        <v>706</v>
      </c>
      <c r="F63" s="33" t="s">
        <v>685</v>
      </c>
      <c r="G63" s="33" t="s">
        <v>686</v>
      </c>
      <c r="H63" s="33" t="s">
        <v>687</v>
      </c>
      <c r="I63" s="34" t="n">
        <v>8</v>
      </c>
      <c r="J63" s="33" t="s">
        <v>703</v>
      </c>
      <c r="K63" s="35" t="n">
        <v>109190</v>
      </c>
      <c r="L63" s="36" t="n">
        <v>10.9</v>
      </c>
      <c r="M63" s="37" t="n">
        <v>0</v>
      </c>
      <c r="N63" s="37" t="n">
        <v>24960</v>
      </c>
      <c r="O63" s="37" t="n">
        <v>0</v>
      </c>
      <c r="P63" s="33" t="s">
        <v>711</v>
      </c>
    </row>
    <row r="64" customFormat="false" ht="15" hidden="false" customHeight="false" outlineLevel="0" collapsed="false">
      <c r="A64" s="33" t="s">
        <v>921</v>
      </c>
      <c r="B64" s="33" t="s">
        <v>922</v>
      </c>
      <c r="C64" s="33" t="s">
        <v>923</v>
      </c>
      <c r="D64" s="33" t="s">
        <v>729</v>
      </c>
      <c r="E64" s="33" t="s">
        <v>710</v>
      </c>
      <c r="F64" s="33" t="s">
        <v>685</v>
      </c>
      <c r="G64" s="33" t="s">
        <v>686</v>
      </c>
      <c r="H64" s="33" t="s">
        <v>687</v>
      </c>
      <c r="I64" s="34" t="n">
        <v>8</v>
      </c>
      <c r="J64" s="33" t="s">
        <v>737</v>
      </c>
      <c r="K64" s="35" t="n">
        <v>78253</v>
      </c>
      <c r="L64" s="36" t="n">
        <v>5.7</v>
      </c>
      <c r="M64" s="37" t="n">
        <v>16380</v>
      </c>
      <c r="N64" s="37" t="n">
        <v>13664</v>
      </c>
      <c r="O64" s="37" t="n">
        <v>25</v>
      </c>
      <c r="P64" s="33" t="s">
        <v>723</v>
      </c>
    </row>
    <row r="65" customFormat="false" ht="15" hidden="false" customHeight="false" outlineLevel="0" collapsed="false">
      <c r="A65" s="33" t="s">
        <v>924</v>
      </c>
      <c r="B65" s="33" t="s">
        <v>925</v>
      </c>
      <c r="C65" s="33" t="s">
        <v>926</v>
      </c>
      <c r="D65" s="33" t="s">
        <v>736</v>
      </c>
      <c r="E65" s="33" t="s">
        <v>710</v>
      </c>
      <c r="F65" s="33" t="s">
        <v>685</v>
      </c>
      <c r="G65" s="33" t="s">
        <v>686</v>
      </c>
      <c r="H65" s="33" t="s">
        <v>904</v>
      </c>
      <c r="I65" s="34" t="n">
        <v>8</v>
      </c>
      <c r="J65" s="33" t="s">
        <v>734</v>
      </c>
      <c r="K65" s="35" t="n">
        <v>122016</v>
      </c>
      <c r="L65" s="36" t="n">
        <v>8</v>
      </c>
      <c r="M65" s="37" t="n">
        <v>25504</v>
      </c>
      <c r="N65" s="37" t="n">
        <v>13564</v>
      </c>
      <c r="O65" s="37" t="n">
        <v>15</v>
      </c>
      <c r="P65" s="33" t="s">
        <v>723</v>
      </c>
    </row>
    <row r="66" customFormat="false" ht="15" hidden="false" customHeight="false" outlineLevel="0" collapsed="false">
      <c r="A66" s="33" t="s">
        <v>927</v>
      </c>
      <c r="B66" s="33" t="s">
        <v>928</v>
      </c>
      <c r="C66" s="33" t="s">
        <v>929</v>
      </c>
      <c r="D66" s="33" t="s">
        <v>929</v>
      </c>
      <c r="E66" s="33" t="s">
        <v>777</v>
      </c>
      <c r="F66" s="33" t="s">
        <v>685</v>
      </c>
      <c r="G66" s="33" t="s">
        <v>686</v>
      </c>
      <c r="H66" s="33" t="s">
        <v>733</v>
      </c>
      <c r="I66" s="34" t="n">
        <v>8</v>
      </c>
      <c r="J66" s="33" t="s">
        <v>930</v>
      </c>
      <c r="K66" s="35" t="n">
        <v>114671</v>
      </c>
      <c r="L66" s="36" t="n">
        <v>13</v>
      </c>
      <c r="M66" s="37" t="n">
        <v>23</v>
      </c>
      <c r="N66" s="37" t="n">
        <v>543</v>
      </c>
      <c r="O66" s="37" t="n">
        <v>0</v>
      </c>
      <c r="P66" s="33" t="s">
        <v>688</v>
      </c>
    </row>
    <row r="67" customFormat="false" ht="15" hidden="false" customHeight="false" outlineLevel="0" collapsed="false">
      <c r="A67" s="33" t="s">
        <v>931</v>
      </c>
      <c r="B67" s="33" t="s">
        <v>932</v>
      </c>
      <c r="C67" s="33" t="s">
        <v>933</v>
      </c>
      <c r="D67" s="33" t="s">
        <v>934</v>
      </c>
      <c r="E67" s="33" t="s">
        <v>684</v>
      </c>
      <c r="F67" s="33" t="s">
        <v>685</v>
      </c>
      <c r="G67" s="33" t="s">
        <v>686</v>
      </c>
      <c r="H67" s="33" t="s">
        <v>750</v>
      </c>
      <c r="I67" s="34" t="n">
        <v>9</v>
      </c>
      <c r="J67" s="33" t="s">
        <v>681</v>
      </c>
      <c r="K67" s="35" t="n">
        <v>95700</v>
      </c>
      <c r="L67" s="36" t="n">
        <v>7.9</v>
      </c>
      <c r="M67" s="37" t="n">
        <v>4155</v>
      </c>
      <c r="N67" s="37" t="n">
        <v>86936</v>
      </c>
      <c r="O67" s="37" t="n">
        <v>10</v>
      </c>
      <c r="P67" s="33" t="s">
        <v>688</v>
      </c>
    </row>
    <row r="68" customFormat="false" ht="15" hidden="false" customHeight="false" outlineLevel="0" collapsed="false">
      <c r="A68" s="33" t="s">
        <v>935</v>
      </c>
      <c r="B68" s="33" t="s">
        <v>936</v>
      </c>
      <c r="C68" s="33" t="s">
        <v>937</v>
      </c>
      <c r="D68" s="33" t="s">
        <v>938</v>
      </c>
      <c r="E68" s="33" t="s">
        <v>749</v>
      </c>
      <c r="F68" s="33" t="s">
        <v>883</v>
      </c>
      <c r="G68" s="33" t="s">
        <v>686</v>
      </c>
      <c r="H68" s="33" t="s">
        <v>939</v>
      </c>
      <c r="I68" s="34" t="n">
        <v>9</v>
      </c>
      <c r="J68" s="33" t="s">
        <v>746</v>
      </c>
      <c r="K68" s="35" t="n">
        <v>94599</v>
      </c>
      <c r="L68" s="36" t="n">
        <v>8.8</v>
      </c>
      <c r="M68" s="37" t="n">
        <v>0</v>
      </c>
      <c r="N68" s="37" t="n">
        <v>0</v>
      </c>
      <c r="O68" s="37" t="n">
        <v>0</v>
      </c>
      <c r="P68" s="33"/>
    </row>
    <row r="69" customFormat="false" ht="15" hidden="false" customHeight="false" outlineLevel="0" collapsed="false">
      <c r="A69" s="33" t="s">
        <v>940</v>
      </c>
      <c r="B69" s="33" t="s">
        <v>941</v>
      </c>
      <c r="C69" s="33" t="s">
        <v>942</v>
      </c>
      <c r="D69" s="33" t="s">
        <v>943</v>
      </c>
      <c r="E69" s="33" t="s">
        <v>788</v>
      </c>
      <c r="F69" s="33" t="s">
        <v>883</v>
      </c>
      <c r="G69" s="33" t="s">
        <v>686</v>
      </c>
      <c r="H69" s="33" t="s">
        <v>944</v>
      </c>
      <c r="I69" s="34" t="n">
        <v>9</v>
      </c>
      <c r="J69" s="33" t="s">
        <v>785</v>
      </c>
      <c r="K69" s="35" t="n">
        <v>68844</v>
      </c>
      <c r="L69" s="36" t="n">
        <v>4.1</v>
      </c>
      <c r="M69" s="37" t="n">
        <v>0</v>
      </c>
      <c r="N69" s="37" t="n">
        <v>0</v>
      </c>
      <c r="O69" s="37" t="n">
        <v>0</v>
      </c>
      <c r="P69" s="33"/>
    </row>
    <row r="70" customFormat="false" ht="15" hidden="false" customHeight="false" outlineLevel="0" collapsed="false">
      <c r="A70" s="33" t="s">
        <v>945</v>
      </c>
      <c r="B70" s="33" t="s">
        <v>946</v>
      </c>
      <c r="C70" s="33" t="s">
        <v>947</v>
      </c>
      <c r="D70" s="33" t="s">
        <v>948</v>
      </c>
      <c r="E70" s="33" t="s">
        <v>810</v>
      </c>
      <c r="F70" s="33" t="s">
        <v>685</v>
      </c>
      <c r="G70" s="33" t="s">
        <v>686</v>
      </c>
      <c r="H70" s="33" t="s">
        <v>687</v>
      </c>
      <c r="I70" s="34" t="n">
        <v>9</v>
      </c>
      <c r="J70" s="33" t="s">
        <v>807</v>
      </c>
      <c r="K70" s="35" t="n">
        <v>123640</v>
      </c>
      <c r="L70" s="36" t="n">
        <v>11.5</v>
      </c>
      <c r="M70" s="37" t="n">
        <v>6978</v>
      </c>
      <c r="N70" s="37" t="n">
        <v>65423</v>
      </c>
      <c r="O70" s="37" t="n">
        <v>4</v>
      </c>
      <c r="P70" s="33" t="s">
        <v>688</v>
      </c>
    </row>
    <row r="71" customFormat="false" ht="15" hidden="false" customHeight="false" outlineLevel="0" collapsed="false">
      <c r="A71" s="33" t="s">
        <v>949</v>
      </c>
      <c r="B71" s="33" t="s">
        <v>950</v>
      </c>
      <c r="C71" s="33" t="s">
        <v>951</v>
      </c>
      <c r="D71" s="33" t="s">
        <v>816</v>
      </c>
      <c r="E71" s="33" t="s">
        <v>817</v>
      </c>
      <c r="F71" s="33" t="s">
        <v>685</v>
      </c>
      <c r="G71" s="33" t="s">
        <v>686</v>
      </c>
      <c r="H71" s="33" t="s">
        <v>687</v>
      </c>
      <c r="I71" s="34" t="n">
        <v>9</v>
      </c>
      <c r="J71" s="33" t="s">
        <v>818</v>
      </c>
      <c r="K71" s="35" t="n">
        <v>89759</v>
      </c>
      <c r="L71" s="36" t="n">
        <v>5.7</v>
      </c>
      <c r="M71" s="37" t="n">
        <v>19900</v>
      </c>
      <c r="N71" s="37" t="n">
        <v>51600</v>
      </c>
      <c r="O71" s="37" t="n">
        <v>14</v>
      </c>
      <c r="P71" s="33" t="s">
        <v>692</v>
      </c>
    </row>
    <row r="72" customFormat="false" ht="15" hidden="false" customHeight="false" outlineLevel="0" collapsed="false">
      <c r="A72" s="33" t="s">
        <v>952</v>
      </c>
      <c r="B72" s="33" t="s">
        <v>953</v>
      </c>
      <c r="C72" s="33" t="s">
        <v>954</v>
      </c>
      <c r="D72" s="33" t="s">
        <v>955</v>
      </c>
      <c r="E72" s="33" t="s">
        <v>696</v>
      </c>
      <c r="F72" s="33" t="s">
        <v>685</v>
      </c>
      <c r="G72" s="33" t="s">
        <v>686</v>
      </c>
      <c r="H72" s="33" t="s">
        <v>798</v>
      </c>
      <c r="I72" s="34" t="n">
        <v>10</v>
      </c>
      <c r="J72" s="33" t="s">
        <v>698</v>
      </c>
      <c r="K72" s="35" t="n">
        <v>180413</v>
      </c>
      <c r="L72" s="36" t="n">
        <v>21.2</v>
      </c>
      <c r="M72" s="37" t="n">
        <v>27137</v>
      </c>
      <c r="N72" s="37" t="n">
        <v>7269</v>
      </c>
      <c r="O72" s="37" t="n">
        <v>0</v>
      </c>
      <c r="P72" s="33" t="s">
        <v>723</v>
      </c>
    </row>
    <row r="73" customFormat="false" ht="15" hidden="false" customHeight="false" outlineLevel="0" collapsed="false">
      <c r="A73" s="33" t="s">
        <v>956</v>
      </c>
      <c r="B73" s="33" t="s">
        <v>957</v>
      </c>
      <c r="C73" s="33" t="s">
        <v>958</v>
      </c>
      <c r="D73" s="33" t="s">
        <v>958</v>
      </c>
      <c r="E73" s="33" t="s">
        <v>852</v>
      </c>
      <c r="F73" s="33" t="s">
        <v>685</v>
      </c>
      <c r="G73" s="33" t="s">
        <v>686</v>
      </c>
      <c r="H73" s="33" t="s">
        <v>750</v>
      </c>
      <c r="I73" s="34" t="n">
        <v>10</v>
      </c>
      <c r="J73" s="33" t="s">
        <v>873</v>
      </c>
      <c r="K73" s="35" t="n">
        <v>98291</v>
      </c>
      <c r="L73" s="36" t="n">
        <v>8.4</v>
      </c>
      <c r="M73" s="37" t="n">
        <v>0</v>
      </c>
      <c r="N73" s="37" t="n">
        <v>10950</v>
      </c>
      <c r="O73" s="37" t="n">
        <v>2</v>
      </c>
      <c r="P73" s="33" t="s">
        <v>688</v>
      </c>
    </row>
    <row r="74" customFormat="false" ht="15" hidden="false" customHeight="false" outlineLevel="0" collapsed="false">
      <c r="A74" s="33" t="s">
        <v>959</v>
      </c>
      <c r="B74" s="33"/>
      <c r="C74" s="33" t="s">
        <v>960</v>
      </c>
      <c r="D74" s="33" t="s">
        <v>961</v>
      </c>
      <c r="E74" s="33" t="s">
        <v>852</v>
      </c>
      <c r="F74" s="33" t="s">
        <v>883</v>
      </c>
      <c r="G74" s="33" t="s">
        <v>686</v>
      </c>
      <c r="H74" s="33" t="s">
        <v>687</v>
      </c>
      <c r="I74" s="34" t="n">
        <v>10</v>
      </c>
      <c r="J74" s="33" t="s">
        <v>853</v>
      </c>
      <c r="K74" s="35" t="n">
        <v>97173</v>
      </c>
      <c r="L74" s="36" t="n">
        <v>8.4</v>
      </c>
      <c r="M74" s="37" t="n">
        <v>0</v>
      </c>
      <c r="N74" s="37" t="n">
        <v>0</v>
      </c>
      <c r="O74" s="37" t="n">
        <v>0</v>
      </c>
      <c r="P74" s="33" t="s">
        <v>760</v>
      </c>
    </row>
    <row r="75" customFormat="false" ht="15" hidden="false" customHeight="false" outlineLevel="0" collapsed="false">
      <c r="A75" s="33" t="s">
        <v>962</v>
      </c>
      <c r="B75" s="33" t="s">
        <v>963</v>
      </c>
      <c r="C75" s="33" t="s">
        <v>964</v>
      </c>
      <c r="D75" s="33" t="s">
        <v>965</v>
      </c>
      <c r="E75" s="33" t="s">
        <v>684</v>
      </c>
      <c r="F75" s="33" t="s">
        <v>685</v>
      </c>
      <c r="G75" s="33" t="s">
        <v>686</v>
      </c>
      <c r="H75" s="33" t="s">
        <v>767</v>
      </c>
      <c r="I75" s="34" t="n">
        <v>11</v>
      </c>
      <c r="J75" s="33" t="s">
        <v>681</v>
      </c>
      <c r="K75" s="35" t="n">
        <v>96299</v>
      </c>
      <c r="L75" s="36" t="n">
        <v>8</v>
      </c>
      <c r="M75" s="37" t="n">
        <v>78498</v>
      </c>
      <c r="N75" s="37" t="n">
        <v>61572</v>
      </c>
      <c r="O75" s="37" t="n">
        <v>11</v>
      </c>
      <c r="P75" s="33" t="s">
        <v>688</v>
      </c>
    </row>
    <row r="76" customFormat="false" ht="15" hidden="false" customHeight="false" outlineLevel="0" collapsed="false">
      <c r="A76" s="33" t="s">
        <v>966</v>
      </c>
      <c r="B76" s="33" t="s">
        <v>967</v>
      </c>
      <c r="C76" s="33" t="s">
        <v>968</v>
      </c>
      <c r="D76" s="33" t="s">
        <v>969</v>
      </c>
      <c r="E76" s="33" t="s">
        <v>706</v>
      </c>
      <c r="F76" s="33" t="s">
        <v>685</v>
      </c>
      <c r="G76" s="33" t="s">
        <v>686</v>
      </c>
      <c r="H76" s="33" t="s">
        <v>687</v>
      </c>
      <c r="I76" s="34" t="n">
        <v>11</v>
      </c>
      <c r="J76" s="33" t="s">
        <v>703</v>
      </c>
      <c r="K76" s="35" t="n">
        <v>109169</v>
      </c>
      <c r="L76" s="36" t="n">
        <v>10.9</v>
      </c>
      <c r="M76" s="37" t="n">
        <v>0</v>
      </c>
      <c r="N76" s="37" t="n">
        <v>7277</v>
      </c>
      <c r="O76" s="37" t="n">
        <v>0</v>
      </c>
      <c r="P76" s="33" t="s">
        <v>828</v>
      </c>
    </row>
    <row r="77" customFormat="false" ht="15" hidden="false" customHeight="false" outlineLevel="0" collapsed="false">
      <c r="A77" s="33" t="s">
        <v>970</v>
      </c>
      <c r="B77" s="33" t="s">
        <v>971</v>
      </c>
      <c r="C77" s="33" t="s">
        <v>972</v>
      </c>
      <c r="D77" s="33" t="s">
        <v>748</v>
      </c>
      <c r="E77" s="33" t="s">
        <v>749</v>
      </c>
      <c r="F77" s="33" t="s">
        <v>685</v>
      </c>
      <c r="G77" s="33" t="s">
        <v>686</v>
      </c>
      <c r="H77" s="33" t="s">
        <v>740</v>
      </c>
      <c r="I77" s="34" t="n">
        <v>11</v>
      </c>
      <c r="J77" s="33" t="s">
        <v>746</v>
      </c>
      <c r="K77" s="35" t="n">
        <v>94897</v>
      </c>
      <c r="L77" s="36" t="n">
        <v>8.9</v>
      </c>
      <c r="M77" s="37" t="n">
        <v>10673</v>
      </c>
      <c r="N77" s="37" t="n">
        <v>6547</v>
      </c>
      <c r="O77" s="37" t="n">
        <v>0</v>
      </c>
      <c r="P77" s="33" t="s">
        <v>723</v>
      </c>
    </row>
    <row r="78" customFormat="false" ht="15" hidden="false" customHeight="false" outlineLevel="0" collapsed="false">
      <c r="A78" s="33" t="s">
        <v>973</v>
      </c>
      <c r="B78" s="33" t="s">
        <v>974</v>
      </c>
      <c r="C78" s="33" t="s">
        <v>975</v>
      </c>
      <c r="D78" s="33" t="s">
        <v>976</v>
      </c>
      <c r="E78" s="33" t="s">
        <v>797</v>
      </c>
      <c r="F78" s="33" t="s">
        <v>685</v>
      </c>
      <c r="G78" s="33" t="s">
        <v>686</v>
      </c>
      <c r="H78" s="33" t="s">
        <v>733</v>
      </c>
      <c r="I78" s="34" t="n">
        <v>11</v>
      </c>
      <c r="J78" s="33" t="s">
        <v>793</v>
      </c>
      <c r="K78" s="35" t="n">
        <v>92361</v>
      </c>
      <c r="L78" s="36" t="n">
        <v>8.4</v>
      </c>
      <c r="M78" s="37" t="n">
        <v>0</v>
      </c>
      <c r="N78" s="37" t="n">
        <v>4500</v>
      </c>
      <c r="O78" s="37" t="n">
        <v>1</v>
      </c>
      <c r="P78" s="33" t="s">
        <v>692</v>
      </c>
    </row>
    <row r="79" customFormat="false" ht="15" hidden="false" customHeight="false" outlineLevel="0" collapsed="false">
      <c r="A79" s="33" t="s">
        <v>977</v>
      </c>
      <c r="B79" s="33" t="s">
        <v>978</v>
      </c>
      <c r="C79" s="33" t="s">
        <v>979</v>
      </c>
      <c r="D79" s="33" t="s">
        <v>980</v>
      </c>
      <c r="E79" s="33" t="s">
        <v>824</v>
      </c>
      <c r="F79" s="33" t="s">
        <v>685</v>
      </c>
      <c r="G79" s="33" t="s">
        <v>686</v>
      </c>
      <c r="H79" s="33" t="s">
        <v>687</v>
      </c>
      <c r="I79" s="34" t="n">
        <v>11</v>
      </c>
      <c r="J79" s="33" t="s">
        <v>811</v>
      </c>
      <c r="K79" s="35" t="n">
        <v>123589</v>
      </c>
      <c r="L79" s="36" t="n">
        <v>11.5</v>
      </c>
      <c r="M79" s="37" t="n">
        <v>5330</v>
      </c>
      <c r="N79" s="37" t="n">
        <v>4283</v>
      </c>
      <c r="O79" s="37" t="n">
        <v>0</v>
      </c>
      <c r="P79" s="33" t="s">
        <v>692</v>
      </c>
    </row>
    <row r="80" customFormat="false" ht="15" hidden="false" customHeight="false" outlineLevel="0" collapsed="false">
      <c r="A80" s="33" t="s">
        <v>981</v>
      </c>
      <c r="B80" s="33" t="s">
        <v>982</v>
      </c>
      <c r="C80" s="33" t="s">
        <v>983</v>
      </c>
      <c r="D80" s="33" t="s">
        <v>984</v>
      </c>
      <c r="E80" s="33" t="s">
        <v>696</v>
      </c>
      <c r="F80" s="33" t="s">
        <v>685</v>
      </c>
      <c r="G80" s="33" t="s">
        <v>686</v>
      </c>
      <c r="H80" s="33" t="s">
        <v>707</v>
      </c>
      <c r="I80" s="34" t="n">
        <v>12</v>
      </c>
      <c r="J80" s="33" t="s">
        <v>698</v>
      </c>
      <c r="K80" s="35" t="n">
        <v>174383</v>
      </c>
      <c r="L80" s="36" t="n">
        <v>20.4</v>
      </c>
      <c r="M80" s="37" t="n">
        <v>1363</v>
      </c>
      <c r="N80" s="37" t="n">
        <v>48273</v>
      </c>
      <c r="O80" s="37" t="n">
        <v>46</v>
      </c>
      <c r="P80" s="33" t="s">
        <v>760</v>
      </c>
    </row>
    <row r="81" customFormat="false" ht="15" hidden="false" customHeight="false" outlineLevel="0" collapsed="false">
      <c r="A81" s="33" t="s">
        <v>985</v>
      </c>
      <c r="B81" s="33" t="s">
        <v>986</v>
      </c>
      <c r="C81" s="33" t="s">
        <v>987</v>
      </c>
      <c r="D81" s="33" t="s">
        <v>988</v>
      </c>
      <c r="E81" s="33" t="s">
        <v>810</v>
      </c>
      <c r="F81" s="33" t="s">
        <v>685</v>
      </c>
      <c r="G81" s="33" t="s">
        <v>686</v>
      </c>
      <c r="H81" s="33" t="s">
        <v>687</v>
      </c>
      <c r="I81" s="34" t="n">
        <v>12</v>
      </c>
      <c r="J81" s="33" t="s">
        <v>811</v>
      </c>
      <c r="K81" s="35" t="n">
        <v>123094</v>
      </c>
      <c r="L81" s="36" t="n">
        <v>11.5</v>
      </c>
      <c r="M81" s="37" t="n">
        <v>10162</v>
      </c>
      <c r="N81" s="37" t="n">
        <v>14112</v>
      </c>
      <c r="O81" s="37" t="n">
        <v>0</v>
      </c>
      <c r="P81" s="33" t="s">
        <v>723</v>
      </c>
    </row>
    <row r="82" customFormat="false" ht="15" hidden="false" customHeight="false" outlineLevel="0" collapsed="false">
      <c r="A82" s="33" t="s">
        <v>989</v>
      </c>
      <c r="B82" s="33"/>
      <c r="C82" s="33" t="s">
        <v>990</v>
      </c>
      <c r="D82" s="33" t="s">
        <v>990</v>
      </c>
      <c r="E82" s="33" t="s">
        <v>810</v>
      </c>
      <c r="F82" s="33" t="s">
        <v>685</v>
      </c>
      <c r="G82" s="33" t="s">
        <v>686</v>
      </c>
      <c r="H82" s="33" t="s">
        <v>687</v>
      </c>
      <c r="I82" s="34" t="n">
        <v>12</v>
      </c>
      <c r="J82" s="33" t="s">
        <v>807</v>
      </c>
      <c r="K82" s="35" t="n">
        <v>124230</v>
      </c>
      <c r="L82" s="36" t="n">
        <v>11.5</v>
      </c>
      <c r="M82" s="37" t="n">
        <v>0</v>
      </c>
      <c r="N82" s="37" t="n">
        <v>13825</v>
      </c>
      <c r="O82" s="37" t="n">
        <v>1</v>
      </c>
      <c r="P82" s="33" t="s">
        <v>688</v>
      </c>
    </row>
    <row r="83" customFormat="false" ht="15" hidden="false" customHeight="false" outlineLevel="0" collapsed="false">
      <c r="A83" s="33" t="s">
        <v>991</v>
      </c>
      <c r="B83" s="33" t="s">
        <v>992</v>
      </c>
      <c r="C83" s="33" t="s">
        <v>993</v>
      </c>
      <c r="D83" s="33" t="s">
        <v>866</v>
      </c>
      <c r="E83" s="33" t="s">
        <v>852</v>
      </c>
      <c r="F83" s="33" t="s">
        <v>685</v>
      </c>
      <c r="G83" s="33" t="s">
        <v>686</v>
      </c>
      <c r="H83" s="33" t="s">
        <v>733</v>
      </c>
      <c r="I83" s="34" t="n">
        <v>12</v>
      </c>
      <c r="J83" s="33" t="s">
        <v>864</v>
      </c>
      <c r="K83" s="35" t="n">
        <v>106226</v>
      </c>
      <c r="L83" s="36" t="n">
        <v>9.4</v>
      </c>
      <c r="M83" s="37" t="n">
        <v>12061</v>
      </c>
      <c r="N83" s="37" t="n">
        <v>35008</v>
      </c>
      <c r="O83" s="37" t="n">
        <v>3</v>
      </c>
      <c r="P83" s="33" t="s">
        <v>688</v>
      </c>
    </row>
    <row r="84" customFormat="false" ht="15" hidden="false" customHeight="false" outlineLevel="0" collapsed="false">
      <c r="A84" s="33" t="s">
        <v>994</v>
      </c>
      <c r="B84" s="33" t="s">
        <v>995</v>
      </c>
      <c r="C84" s="33" t="s">
        <v>996</v>
      </c>
      <c r="D84" s="33" t="s">
        <v>878</v>
      </c>
      <c r="E84" s="33" t="s">
        <v>879</v>
      </c>
      <c r="F84" s="33" t="s">
        <v>685</v>
      </c>
      <c r="G84" s="33" t="s">
        <v>686</v>
      </c>
      <c r="H84" s="33" t="s">
        <v>687</v>
      </c>
      <c r="I84" s="34" t="n">
        <v>12</v>
      </c>
      <c r="J84" s="33" t="s">
        <v>876</v>
      </c>
      <c r="K84" s="35" t="n">
        <v>98566</v>
      </c>
      <c r="L84" s="36" t="n">
        <v>7.7</v>
      </c>
      <c r="M84" s="37"/>
      <c r="N84" s="37"/>
      <c r="O84" s="37"/>
      <c r="P84" s="33"/>
    </row>
    <row r="85" customFormat="false" ht="15" hidden="false" customHeight="false" outlineLevel="0" collapsed="false">
      <c r="A85" s="33" t="s">
        <v>997</v>
      </c>
      <c r="B85" s="33" t="s">
        <v>998</v>
      </c>
      <c r="C85" s="33" t="s">
        <v>999</v>
      </c>
      <c r="D85" s="33" t="s">
        <v>1000</v>
      </c>
      <c r="E85" s="33" t="s">
        <v>696</v>
      </c>
      <c r="F85" s="33" t="s">
        <v>883</v>
      </c>
      <c r="G85" s="33" t="s">
        <v>686</v>
      </c>
      <c r="H85" s="33" t="s">
        <v>885</v>
      </c>
      <c r="I85" s="34" t="n">
        <v>13</v>
      </c>
      <c r="J85" s="33" t="s">
        <v>698</v>
      </c>
      <c r="K85" s="35" t="n">
        <v>178589</v>
      </c>
      <c r="L85" s="36" t="n">
        <v>21</v>
      </c>
      <c r="M85" s="37" t="n">
        <v>0</v>
      </c>
      <c r="N85" s="37" t="n">
        <v>0</v>
      </c>
      <c r="O85" s="37" t="n">
        <v>6</v>
      </c>
      <c r="P85" s="33"/>
    </row>
    <row r="86" customFormat="false" ht="15" hidden="false" customHeight="false" outlineLevel="0" collapsed="false">
      <c r="A86" s="33" t="s">
        <v>1001</v>
      </c>
      <c r="B86" s="33"/>
      <c r="C86" s="33" t="s">
        <v>1002</v>
      </c>
      <c r="D86" s="33" t="s">
        <v>715</v>
      </c>
      <c r="E86" s="33" t="s">
        <v>710</v>
      </c>
      <c r="F86" s="33" t="s">
        <v>883</v>
      </c>
      <c r="G86" s="33" t="s">
        <v>686</v>
      </c>
      <c r="H86" s="33" t="s">
        <v>1003</v>
      </c>
      <c r="I86" s="34" t="n">
        <v>13</v>
      </c>
      <c r="J86" s="33" t="s">
        <v>716</v>
      </c>
      <c r="K86" s="35" t="n">
        <v>131910</v>
      </c>
      <c r="L86" s="36" t="n">
        <v>9</v>
      </c>
      <c r="M86" s="37" t="n">
        <v>0</v>
      </c>
      <c r="N86" s="37" t="n">
        <v>0</v>
      </c>
      <c r="O86" s="37" t="n">
        <v>0</v>
      </c>
      <c r="P86" s="33"/>
    </row>
    <row r="87" customFormat="false" ht="15" hidden="false" customHeight="false" outlineLevel="0" collapsed="false">
      <c r="A87" s="33" t="s">
        <v>1004</v>
      </c>
      <c r="B87" s="33" t="s">
        <v>1005</v>
      </c>
      <c r="C87" s="33" t="s">
        <v>1006</v>
      </c>
      <c r="D87" s="33" t="s">
        <v>758</v>
      </c>
      <c r="E87" s="33" t="s">
        <v>759</v>
      </c>
      <c r="F87" s="33" t="s">
        <v>685</v>
      </c>
      <c r="G87" s="33" t="s">
        <v>686</v>
      </c>
      <c r="H87" s="33" t="s">
        <v>764</v>
      </c>
      <c r="I87" s="34" t="n">
        <v>13</v>
      </c>
      <c r="J87" s="33" t="s">
        <v>771</v>
      </c>
      <c r="K87" s="35" t="n">
        <v>84042</v>
      </c>
      <c r="L87" s="36" t="n">
        <v>6.6</v>
      </c>
      <c r="M87" s="37" t="n">
        <v>2508</v>
      </c>
      <c r="N87" s="37" t="n">
        <v>20905</v>
      </c>
      <c r="O87" s="37" t="n">
        <v>27</v>
      </c>
      <c r="P87" s="33" t="s">
        <v>760</v>
      </c>
    </row>
    <row r="88" customFormat="false" ht="15" hidden="false" customHeight="false" outlineLevel="0" collapsed="false">
      <c r="A88" s="33" t="s">
        <v>1007</v>
      </c>
      <c r="B88" s="33" t="s">
        <v>1008</v>
      </c>
      <c r="C88" s="33" t="s">
        <v>1009</v>
      </c>
      <c r="D88" s="33" t="s">
        <v>816</v>
      </c>
      <c r="E88" s="33" t="s">
        <v>817</v>
      </c>
      <c r="F88" s="33" t="s">
        <v>883</v>
      </c>
      <c r="G88" s="33" t="s">
        <v>686</v>
      </c>
      <c r="H88" s="33" t="s">
        <v>944</v>
      </c>
      <c r="I88" s="34" t="n">
        <v>13</v>
      </c>
      <c r="J88" s="33" t="s">
        <v>818</v>
      </c>
      <c r="K88" s="35" t="n">
        <v>90128</v>
      </c>
      <c r="L88" s="36" t="n">
        <v>5.8</v>
      </c>
      <c r="M88" s="37" t="n">
        <v>0</v>
      </c>
      <c r="N88" s="37" t="n">
        <v>0</v>
      </c>
      <c r="O88" s="37" t="n">
        <v>0</v>
      </c>
      <c r="P88" s="33"/>
    </row>
    <row r="89" customFormat="false" ht="15" hidden="false" customHeight="false" outlineLevel="0" collapsed="false">
      <c r="A89" s="33" t="s">
        <v>1010</v>
      </c>
      <c r="B89" s="33" t="s">
        <v>1011</v>
      </c>
      <c r="C89" s="33" t="s">
        <v>1012</v>
      </c>
      <c r="D89" s="33" t="s">
        <v>856</v>
      </c>
      <c r="E89" s="33" t="s">
        <v>852</v>
      </c>
      <c r="F89" s="33" t="s">
        <v>685</v>
      </c>
      <c r="G89" s="33" t="s">
        <v>686</v>
      </c>
      <c r="H89" s="33" t="s">
        <v>750</v>
      </c>
      <c r="I89" s="34" t="n">
        <v>13</v>
      </c>
      <c r="J89" s="33" t="s">
        <v>853</v>
      </c>
      <c r="K89" s="35" t="n">
        <v>100267</v>
      </c>
      <c r="L89" s="36" t="n">
        <v>8.9</v>
      </c>
      <c r="M89" s="37" t="n">
        <v>8685</v>
      </c>
      <c r="N89" s="37" t="n">
        <v>4139</v>
      </c>
      <c r="O89" s="37" t="n">
        <v>37</v>
      </c>
      <c r="P89" s="33" t="s">
        <v>688</v>
      </c>
    </row>
    <row r="90" customFormat="false" ht="15" hidden="false" customHeight="false" outlineLevel="0" collapsed="false">
      <c r="A90" s="33" t="s">
        <v>1013</v>
      </c>
      <c r="B90" s="33" t="s">
        <v>1014</v>
      </c>
      <c r="C90" s="33" t="s">
        <v>1015</v>
      </c>
      <c r="D90" s="33" t="s">
        <v>1016</v>
      </c>
      <c r="E90" s="33" t="s">
        <v>696</v>
      </c>
      <c r="F90" s="33" t="s">
        <v>685</v>
      </c>
      <c r="G90" s="33" t="s">
        <v>686</v>
      </c>
      <c r="H90" s="33" t="s">
        <v>707</v>
      </c>
      <c r="I90" s="34" t="n">
        <v>14</v>
      </c>
      <c r="J90" s="33" t="s">
        <v>701</v>
      </c>
      <c r="K90" s="35" t="n">
        <v>102804</v>
      </c>
      <c r="L90" s="36" t="n">
        <v>9.1</v>
      </c>
      <c r="M90" s="37" t="n">
        <v>2702</v>
      </c>
      <c r="N90" s="37" t="n">
        <v>37869</v>
      </c>
      <c r="O90" s="37" t="n">
        <v>0</v>
      </c>
      <c r="P90" s="33" t="s">
        <v>692</v>
      </c>
    </row>
    <row r="91" customFormat="false" ht="15" hidden="false" customHeight="false" outlineLevel="0" collapsed="false">
      <c r="A91" s="33" t="s">
        <v>1017</v>
      </c>
      <c r="B91" s="33"/>
      <c r="C91" s="33" t="s">
        <v>1018</v>
      </c>
      <c r="D91" s="33" t="s">
        <v>715</v>
      </c>
      <c r="E91" s="33" t="s">
        <v>710</v>
      </c>
      <c r="F91" s="33" t="s">
        <v>685</v>
      </c>
      <c r="G91" s="33" t="s">
        <v>686</v>
      </c>
      <c r="H91" s="33" t="s">
        <v>687</v>
      </c>
      <c r="I91" s="34" t="n">
        <v>14</v>
      </c>
      <c r="J91" s="33" t="s">
        <v>716</v>
      </c>
      <c r="K91" s="35" t="n">
        <v>140827</v>
      </c>
      <c r="L91" s="36" t="n">
        <v>9.4</v>
      </c>
      <c r="M91" s="37" t="n">
        <v>7300</v>
      </c>
      <c r="N91" s="37" t="n">
        <v>21950</v>
      </c>
      <c r="O91" s="37" t="n">
        <v>4</v>
      </c>
      <c r="P91" s="33" t="s">
        <v>711</v>
      </c>
    </row>
    <row r="92" customFormat="false" ht="15" hidden="false" customHeight="false" outlineLevel="0" collapsed="false">
      <c r="A92" s="33" t="s">
        <v>1019</v>
      </c>
      <c r="B92" s="33" t="s">
        <v>1020</v>
      </c>
      <c r="C92" s="33" t="s">
        <v>1021</v>
      </c>
      <c r="D92" s="33" t="s">
        <v>748</v>
      </c>
      <c r="E92" s="33" t="s">
        <v>749</v>
      </c>
      <c r="F92" s="33" t="s">
        <v>685</v>
      </c>
      <c r="G92" s="33" t="s">
        <v>686</v>
      </c>
      <c r="H92" s="33" t="s">
        <v>764</v>
      </c>
      <c r="I92" s="34" t="n">
        <v>14</v>
      </c>
      <c r="J92" s="33" t="s">
        <v>746</v>
      </c>
      <c r="K92" s="35" t="n">
        <v>95046</v>
      </c>
      <c r="L92" s="36" t="n">
        <v>8.9</v>
      </c>
      <c r="M92" s="37" t="n">
        <v>28905</v>
      </c>
      <c r="N92" s="37" t="n">
        <v>42950</v>
      </c>
      <c r="O92" s="37" t="n">
        <v>67</v>
      </c>
      <c r="P92" s="33" t="s">
        <v>688</v>
      </c>
    </row>
    <row r="93" customFormat="false" ht="15" hidden="false" customHeight="false" outlineLevel="0" collapsed="false">
      <c r="A93" s="33" t="s">
        <v>1022</v>
      </c>
      <c r="B93" s="33"/>
      <c r="C93" s="33" t="s">
        <v>1023</v>
      </c>
      <c r="D93" s="33" t="s">
        <v>958</v>
      </c>
      <c r="E93" s="33" t="s">
        <v>852</v>
      </c>
      <c r="F93" s="33" t="s">
        <v>685</v>
      </c>
      <c r="G93" s="33" t="s">
        <v>686</v>
      </c>
      <c r="H93" s="33" t="s">
        <v>687</v>
      </c>
      <c r="I93" s="34" t="n">
        <v>14</v>
      </c>
      <c r="J93" s="33" t="s">
        <v>873</v>
      </c>
      <c r="K93" s="35" t="n">
        <v>97488</v>
      </c>
      <c r="L93" s="36" t="n">
        <v>8</v>
      </c>
      <c r="M93" s="37" t="n">
        <v>0</v>
      </c>
      <c r="N93" s="37" t="n">
        <v>3000</v>
      </c>
      <c r="O93" s="37" t="n">
        <v>0</v>
      </c>
      <c r="P93" s="33" t="s">
        <v>688</v>
      </c>
    </row>
    <row r="94" customFormat="false" ht="15" hidden="false" customHeight="false" outlineLevel="0" collapsed="false">
      <c r="A94" s="33" t="s">
        <v>1024</v>
      </c>
      <c r="B94" s="33"/>
      <c r="C94" s="33" t="s">
        <v>1025</v>
      </c>
      <c r="D94" s="33" t="s">
        <v>1026</v>
      </c>
      <c r="E94" s="33" t="s">
        <v>852</v>
      </c>
      <c r="F94" s="33" t="s">
        <v>685</v>
      </c>
      <c r="G94" s="33" t="s">
        <v>686</v>
      </c>
      <c r="H94" s="33" t="s">
        <v>750</v>
      </c>
      <c r="I94" s="34" t="n">
        <v>14</v>
      </c>
      <c r="J94" s="33" t="s">
        <v>857</v>
      </c>
      <c r="K94" s="35" t="n">
        <v>126378</v>
      </c>
      <c r="L94" s="36" t="n">
        <v>12.2</v>
      </c>
      <c r="M94" s="37" t="n">
        <v>0</v>
      </c>
      <c r="N94" s="37" t="n">
        <v>4000</v>
      </c>
      <c r="O94" s="37" t="n">
        <v>0</v>
      </c>
      <c r="P94" s="33" t="s">
        <v>860</v>
      </c>
    </row>
    <row r="95" customFormat="false" ht="15" hidden="false" customHeight="false" outlineLevel="0" collapsed="false">
      <c r="A95" s="33" t="s">
        <v>1027</v>
      </c>
      <c r="B95" s="33"/>
      <c r="C95" s="33" t="s">
        <v>1028</v>
      </c>
      <c r="D95" s="33" t="s">
        <v>934</v>
      </c>
      <c r="E95" s="33" t="s">
        <v>684</v>
      </c>
      <c r="F95" s="33" t="s">
        <v>685</v>
      </c>
      <c r="G95" s="33" t="s">
        <v>686</v>
      </c>
      <c r="H95" s="33" t="s">
        <v>687</v>
      </c>
      <c r="I95" s="34" t="n">
        <v>15</v>
      </c>
      <c r="J95" s="33" t="s">
        <v>681</v>
      </c>
      <c r="K95" s="35" t="n">
        <v>95743</v>
      </c>
      <c r="L95" s="36" t="n">
        <v>7.9</v>
      </c>
      <c r="M95" s="37" t="n">
        <v>0</v>
      </c>
      <c r="N95" s="37" t="n">
        <v>8000</v>
      </c>
      <c r="O95" s="37" t="n">
        <v>10</v>
      </c>
      <c r="P95" s="33" t="s">
        <v>723</v>
      </c>
    </row>
    <row r="96" customFormat="false" ht="15" hidden="false" customHeight="false" outlineLevel="0" collapsed="false">
      <c r="A96" s="33" t="s">
        <v>1029</v>
      </c>
      <c r="B96" s="33" t="s">
        <v>1030</v>
      </c>
      <c r="C96" s="33" t="s">
        <v>1031</v>
      </c>
      <c r="D96" s="33" t="s">
        <v>1032</v>
      </c>
      <c r="E96" s="33" t="s">
        <v>696</v>
      </c>
      <c r="F96" s="33" t="s">
        <v>685</v>
      </c>
      <c r="G96" s="33" t="s">
        <v>686</v>
      </c>
      <c r="H96" s="33" t="s">
        <v>687</v>
      </c>
      <c r="I96" s="34" t="n">
        <v>15</v>
      </c>
      <c r="J96" s="33" t="s">
        <v>698</v>
      </c>
      <c r="K96" s="35" t="n">
        <v>176430</v>
      </c>
      <c r="L96" s="36" t="n">
        <v>20.6</v>
      </c>
      <c r="M96" s="37" t="n">
        <v>29644</v>
      </c>
      <c r="N96" s="37" t="n">
        <v>31147</v>
      </c>
      <c r="O96" s="37" t="n">
        <v>71</v>
      </c>
      <c r="P96" s="33" t="s">
        <v>688</v>
      </c>
    </row>
    <row r="97" customFormat="false" ht="15" hidden="false" customHeight="false" outlineLevel="0" collapsed="false">
      <c r="A97" s="33" t="s">
        <v>1033</v>
      </c>
      <c r="B97" s="33" t="s">
        <v>1034</v>
      </c>
      <c r="C97" s="33" t="s">
        <v>1035</v>
      </c>
      <c r="D97" s="33" t="s">
        <v>753</v>
      </c>
      <c r="E97" s="33" t="s">
        <v>754</v>
      </c>
      <c r="F97" s="33" t="s">
        <v>685</v>
      </c>
      <c r="G97" s="33" t="s">
        <v>686</v>
      </c>
      <c r="H97" s="33" t="s">
        <v>687</v>
      </c>
      <c r="I97" s="34" t="n">
        <v>15</v>
      </c>
      <c r="J97" s="33" t="s">
        <v>751</v>
      </c>
      <c r="K97" s="35" t="n">
        <v>104372</v>
      </c>
      <c r="L97" s="36" t="n">
        <v>9.4</v>
      </c>
      <c r="M97" s="37" t="n">
        <v>160914</v>
      </c>
      <c r="N97" s="37" t="n">
        <v>4022</v>
      </c>
      <c r="O97" s="37" t="n">
        <v>0</v>
      </c>
      <c r="P97" s="33" t="s">
        <v>692</v>
      </c>
    </row>
    <row r="98" customFormat="false" ht="15" hidden="false" customHeight="false" outlineLevel="0" collapsed="false">
      <c r="A98" s="33" t="s">
        <v>1036</v>
      </c>
      <c r="B98" s="33" t="s">
        <v>1037</v>
      </c>
      <c r="C98" s="33" t="s">
        <v>1038</v>
      </c>
      <c r="D98" s="33" t="s">
        <v>1039</v>
      </c>
      <c r="E98" s="33" t="s">
        <v>759</v>
      </c>
      <c r="F98" s="33" t="s">
        <v>685</v>
      </c>
      <c r="G98" s="33" t="s">
        <v>686</v>
      </c>
      <c r="H98" s="33" t="s">
        <v>764</v>
      </c>
      <c r="I98" s="34" t="n">
        <v>15</v>
      </c>
      <c r="J98" s="33" t="s">
        <v>761</v>
      </c>
      <c r="K98" s="35" t="n">
        <v>85701</v>
      </c>
      <c r="L98" s="36" t="n">
        <v>6.9</v>
      </c>
      <c r="M98" s="37" t="n">
        <v>875</v>
      </c>
      <c r="N98" s="37" t="n">
        <v>3718</v>
      </c>
      <c r="O98" s="37" t="n">
        <v>2</v>
      </c>
      <c r="P98" s="33" t="s">
        <v>760</v>
      </c>
    </row>
    <row r="99" customFormat="false" ht="15" hidden="false" customHeight="false" outlineLevel="0" collapsed="false">
      <c r="A99" s="33" t="s">
        <v>1040</v>
      </c>
      <c r="B99" s="33" t="s">
        <v>1041</v>
      </c>
      <c r="C99" s="33" t="s">
        <v>1042</v>
      </c>
      <c r="D99" s="33" t="s">
        <v>1043</v>
      </c>
      <c r="E99" s="33" t="s">
        <v>797</v>
      </c>
      <c r="F99" s="33" t="s">
        <v>883</v>
      </c>
      <c r="G99" s="33" t="s">
        <v>686</v>
      </c>
      <c r="H99" s="33" t="s">
        <v>944</v>
      </c>
      <c r="I99" s="34" t="n">
        <v>15</v>
      </c>
      <c r="J99" s="33" t="s">
        <v>803</v>
      </c>
      <c r="K99" s="35" t="n">
        <v>61756</v>
      </c>
      <c r="L99" s="36" t="n">
        <v>3.2</v>
      </c>
      <c r="M99" s="37" t="n">
        <v>0</v>
      </c>
      <c r="N99" s="37" t="n">
        <v>0</v>
      </c>
      <c r="O99" s="37" t="n">
        <v>0</v>
      </c>
      <c r="P99" s="33"/>
    </row>
    <row r="100" customFormat="false" ht="15" hidden="false" customHeight="false" outlineLevel="0" collapsed="false">
      <c r="A100" s="33" t="s">
        <v>1044</v>
      </c>
      <c r="B100" s="33" t="s">
        <v>1045</v>
      </c>
      <c r="C100" s="33" t="s">
        <v>1046</v>
      </c>
      <c r="D100" s="33" t="s">
        <v>1046</v>
      </c>
      <c r="E100" s="33" t="s">
        <v>810</v>
      </c>
      <c r="F100" s="33" t="s">
        <v>685</v>
      </c>
      <c r="G100" s="33" t="s">
        <v>686</v>
      </c>
      <c r="H100" s="33" t="s">
        <v>687</v>
      </c>
      <c r="I100" s="34" t="n">
        <v>15</v>
      </c>
      <c r="J100" s="33" t="s">
        <v>807</v>
      </c>
      <c r="K100" s="35" t="n">
        <v>121369</v>
      </c>
      <c r="L100" s="36" t="n">
        <v>11.3</v>
      </c>
      <c r="M100" s="37" t="n">
        <v>0</v>
      </c>
      <c r="N100" s="37" t="n">
        <v>23150</v>
      </c>
      <c r="O100" s="37" t="n">
        <v>0</v>
      </c>
      <c r="P100" s="33" t="s">
        <v>688</v>
      </c>
    </row>
    <row r="101" customFormat="false" ht="15" hidden="false" customHeight="false" outlineLevel="0" collapsed="false">
      <c r="A101" s="33" t="s">
        <v>1047</v>
      </c>
      <c r="B101" s="33" t="s">
        <v>1048</v>
      </c>
      <c r="C101" s="33" t="s">
        <v>1049</v>
      </c>
      <c r="D101" s="33" t="s">
        <v>1050</v>
      </c>
      <c r="E101" s="33" t="s">
        <v>817</v>
      </c>
      <c r="F101" s="33" t="s">
        <v>685</v>
      </c>
      <c r="G101" s="33" t="s">
        <v>686</v>
      </c>
      <c r="H101" s="33" t="s">
        <v>687</v>
      </c>
      <c r="I101" s="34" t="n">
        <v>15</v>
      </c>
      <c r="J101" s="33" t="s">
        <v>813</v>
      </c>
      <c r="K101" s="35" t="n">
        <v>90131</v>
      </c>
      <c r="L101" s="36" t="n">
        <v>5.8</v>
      </c>
      <c r="M101" s="37" t="n">
        <v>24432</v>
      </c>
      <c r="N101" s="37" t="n">
        <v>14003</v>
      </c>
      <c r="O101" s="37" t="n">
        <v>0</v>
      </c>
      <c r="P101" s="33" t="s">
        <v>688</v>
      </c>
    </row>
    <row r="102" customFormat="false" ht="15" hidden="false" customHeight="false" outlineLevel="0" collapsed="false">
      <c r="A102" s="33" t="s">
        <v>1051</v>
      </c>
      <c r="B102" s="33" t="s">
        <v>1052</v>
      </c>
      <c r="C102" s="33" t="s">
        <v>1053</v>
      </c>
      <c r="D102" s="33" t="s">
        <v>1054</v>
      </c>
      <c r="E102" s="33" t="s">
        <v>1055</v>
      </c>
      <c r="F102" s="33" t="s">
        <v>685</v>
      </c>
      <c r="G102" s="33" t="s">
        <v>686</v>
      </c>
      <c r="H102" s="33" t="s">
        <v>885</v>
      </c>
      <c r="I102" s="34" t="n">
        <v>16</v>
      </c>
      <c r="J102" s="33" t="s">
        <v>930</v>
      </c>
      <c r="K102" s="35" t="n">
        <v>114359</v>
      </c>
      <c r="L102" s="36" t="n">
        <v>12.9</v>
      </c>
      <c r="M102" s="37" t="n">
        <v>151449</v>
      </c>
      <c r="N102" s="37" t="n">
        <v>0</v>
      </c>
      <c r="O102" s="37" t="n">
        <v>0</v>
      </c>
      <c r="P102" s="33" t="s">
        <v>723</v>
      </c>
    </row>
    <row r="103" customFormat="false" ht="15" hidden="false" customHeight="false" outlineLevel="0" collapsed="false">
      <c r="A103" s="33" t="s">
        <v>1056</v>
      </c>
      <c r="B103" s="33"/>
      <c r="C103" s="33" t="s">
        <v>1057</v>
      </c>
      <c r="D103" s="33" t="s">
        <v>1058</v>
      </c>
      <c r="E103" s="33" t="s">
        <v>852</v>
      </c>
      <c r="F103" s="33" t="s">
        <v>883</v>
      </c>
      <c r="G103" s="33" t="s">
        <v>686</v>
      </c>
      <c r="H103" s="33" t="s">
        <v>885</v>
      </c>
      <c r="I103" s="34" t="n">
        <v>16</v>
      </c>
      <c r="J103" s="33" t="s">
        <v>853</v>
      </c>
      <c r="K103" s="35" t="n">
        <v>97137</v>
      </c>
      <c r="L103" s="36" t="n">
        <v>8.2</v>
      </c>
      <c r="M103" s="37" t="n">
        <v>0</v>
      </c>
      <c r="N103" s="37" t="n">
        <v>0</v>
      </c>
      <c r="O103" s="37" t="n">
        <v>0</v>
      </c>
      <c r="P103" s="33"/>
    </row>
    <row r="104" customFormat="false" ht="15" hidden="false" customHeight="false" outlineLevel="0" collapsed="false">
      <c r="A104" s="33" t="s">
        <v>1059</v>
      </c>
      <c r="B104" s="33" t="s">
        <v>1060</v>
      </c>
      <c r="C104" s="33" t="s">
        <v>1061</v>
      </c>
      <c r="D104" s="33" t="s">
        <v>729</v>
      </c>
      <c r="E104" s="33" t="s">
        <v>710</v>
      </c>
      <c r="F104" s="33" t="s">
        <v>685</v>
      </c>
      <c r="G104" s="33" t="s">
        <v>686</v>
      </c>
      <c r="H104" s="33" t="s">
        <v>687</v>
      </c>
      <c r="I104" s="34" t="n">
        <v>17</v>
      </c>
      <c r="J104" s="33" t="s">
        <v>737</v>
      </c>
      <c r="K104" s="35" t="n">
        <v>79951</v>
      </c>
      <c r="L104" s="36" t="n">
        <v>6</v>
      </c>
      <c r="M104" s="37" t="n">
        <v>63591</v>
      </c>
      <c r="N104" s="37" t="n">
        <v>31171</v>
      </c>
      <c r="O104" s="37" t="n">
        <v>28</v>
      </c>
      <c r="P104" s="33" t="s">
        <v>688</v>
      </c>
    </row>
    <row r="105" customFormat="false" ht="15" hidden="false" customHeight="false" outlineLevel="0" collapsed="false">
      <c r="A105" s="33" t="s">
        <v>1062</v>
      </c>
      <c r="B105" s="33" t="s">
        <v>1063</v>
      </c>
      <c r="C105" s="33" t="s">
        <v>1064</v>
      </c>
      <c r="D105" s="33" t="s">
        <v>748</v>
      </c>
      <c r="E105" s="33" t="s">
        <v>749</v>
      </c>
      <c r="F105" s="33" t="s">
        <v>685</v>
      </c>
      <c r="G105" s="33" t="s">
        <v>686</v>
      </c>
      <c r="H105" s="33" t="s">
        <v>750</v>
      </c>
      <c r="I105" s="34" t="n">
        <v>17</v>
      </c>
      <c r="J105" s="33" t="s">
        <v>746</v>
      </c>
      <c r="K105" s="35" t="n">
        <v>95898</v>
      </c>
      <c r="L105" s="36" t="n">
        <v>9.1</v>
      </c>
      <c r="M105" s="37" t="n">
        <v>11325</v>
      </c>
      <c r="N105" s="37" t="n">
        <v>47180</v>
      </c>
      <c r="O105" s="37" t="n">
        <v>63</v>
      </c>
      <c r="P105" s="33" t="s">
        <v>688</v>
      </c>
    </row>
    <row r="106" customFormat="false" ht="15" hidden="false" customHeight="false" outlineLevel="0" collapsed="false">
      <c r="A106" s="33" t="s">
        <v>1065</v>
      </c>
      <c r="B106" s="33" t="s">
        <v>1066</v>
      </c>
      <c r="C106" s="33" t="s">
        <v>1067</v>
      </c>
      <c r="D106" s="33" t="s">
        <v>1068</v>
      </c>
      <c r="E106" s="33" t="s">
        <v>1069</v>
      </c>
      <c r="F106" s="33" t="s">
        <v>685</v>
      </c>
      <c r="G106" s="33" t="s">
        <v>686</v>
      </c>
      <c r="H106" s="33" t="s">
        <v>687</v>
      </c>
      <c r="I106" s="34" t="n">
        <v>17</v>
      </c>
      <c r="J106" s="33" t="s">
        <v>793</v>
      </c>
      <c r="K106" s="35" t="n">
        <v>95599</v>
      </c>
      <c r="L106" s="36" t="n">
        <v>8.9</v>
      </c>
      <c r="M106" s="37" t="n">
        <v>1289</v>
      </c>
      <c r="N106" s="37" t="n">
        <v>12903</v>
      </c>
      <c r="O106" s="37" t="n">
        <v>2</v>
      </c>
      <c r="P106" s="33" t="s">
        <v>723</v>
      </c>
    </row>
    <row r="107" customFormat="false" ht="15" hidden="false" customHeight="false" outlineLevel="0" collapsed="false">
      <c r="A107" s="33" t="s">
        <v>1070</v>
      </c>
      <c r="B107" s="33"/>
      <c r="C107" s="33" t="s">
        <v>1071</v>
      </c>
      <c r="D107" s="33" t="s">
        <v>1072</v>
      </c>
      <c r="E107" s="33" t="s">
        <v>852</v>
      </c>
      <c r="F107" s="33" t="s">
        <v>883</v>
      </c>
      <c r="G107" s="33" t="s">
        <v>686</v>
      </c>
      <c r="H107" s="33" t="s">
        <v>885</v>
      </c>
      <c r="I107" s="34" t="n">
        <v>17</v>
      </c>
      <c r="J107" s="33" t="s">
        <v>870</v>
      </c>
      <c r="K107" s="35" t="n">
        <v>99259</v>
      </c>
      <c r="L107" s="36" t="n">
        <v>8.1</v>
      </c>
      <c r="M107" s="37" t="n">
        <v>0</v>
      </c>
      <c r="N107" s="37" t="n">
        <v>0</v>
      </c>
      <c r="O107" s="37" t="n">
        <v>0</v>
      </c>
      <c r="P107" s="33"/>
    </row>
    <row r="108" customFormat="false" ht="15" hidden="false" customHeight="false" outlineLevel="0" collapsed="false">
      <c r="A108" s="33" t="s">
        <v>1073</v>
      </c>
      <c r="B108" s="33" t="s">
        <v>1074</v>
      </c>
      <c r="C108" s="33" t="s">
        <v>1075</v>
      </c>
      <c r="D108" s="33" t="s">
        <v>890</v>
      </c>
      <c r="E108" s="33" t="s">
        <v>696</v>
      </c>
      <c r="F108" s="33" t="s">
        <v>685</v>
      </c>
      <c r="G108" s="33" t="s">
        <v>686</v>
      </c>
      <c r="H108" s="33" t="s">
        <v>885</v>
      </c>
      <c r="I108" s="34" t="n">
        <v>18</v>
      </c>
      <c r="J108" s="33" t="s">
        <v>693</v>
      </c>
      <c r="K108" s="35" t="n">
        <v>103414</v>
      </c>
      <c r="L108" s="36" t="n">
        <v>9.3</v>
      </c>
      <c r="M108" s="37" t="n">
        <v>26319</v>
      </c>
      <c r="N108" s="37" t="n">
        <v>13697</v>
      </c>
      <c r="O108" s="37" t="n">
        <v>0</v>
      </c>
      <c r="P108" s="33" t="s">
        <v>688</v>
      </c>
    </row>
    <row r="109" customFormat="false" ht="15" hidden="false" customHeight="false" outlineLevel="0" collapsed="false">
      <c r="A109" s="33" t="s">
        <v>1076</v>
      </c>
      <c r="B109" s="33" t="s">
        <v>1077</v>
      </c>
      <c r="C109" s="33" t="s">
        <v>1078</v>
      </c>
      <c r="D109" s="33" t="s">
        <v>1079</v>
      </c>
      <c r="E109" s="33" t="s">
        <v>706</v>
      </c>
      <c r="F109" s="33" t="s">
        <v>685</v>
      </c>
      <c r="G109" s="33" t="s">
        <v>686</v>
      </c>
      <c r="H109" s="33" t="s">
        <v>909</v>
      </c>
      <c r="I109" s="34" t="n">
        <v>18</v>
      </c>
      <c r="J109" s="33" t="s">
        <v>703</v>
      </c>
      <c r="K109" s="35" t="n">
        <v>107100</v>
      </c>
      <c r="L109" s="36" t="n">
        <v>10.4</v>
      </c>
      <c r="M109" s="37" t="n">
        <v>0</v>
      </c>
      <c r="N109" s="37" t="n">
        <v>26546</v>
      </c>
      <c r="O109" s="37" t="n">
        <v>5</v>
      </c>
      <c r="P109" s="33" t="s">
        <v>760</v>
      </c>
    </row>
    <row r="110" customFormat="false" ht="15" hidden="false" customHeight="false" outlineLevel="0" collapsed="false">
      <c r="A110" s="33" t="s">
        <v>1080</v>
      </c>
      <c r="B110" s="33" t="s">
        <v>1081</v>
      </c>
      <c r="C110" s="33" t="s">
        <v>1082</v>
      </c>
      <c r="D110" s="33" t="s">
        <v>1083</v>
      </c>
      <c r="E110" s="33" t="s">
        <v>810</v>
      </c>
      <c r="F110" s="33" t="s">
        <v>685</v>
      </c>
      <c r="G110" s="33" t="s">
        <v>686</v>
      </c>
      <c r="H110" s="33" t="s">
        <v>687</v>
      </c>
      <c r="I110" s="34" t="n">
        <v>18</v>
      </c>
      <c r="J110" s="33" t="s">
        <v>807</v>
      </c>
      <c r="K110" s="35" t="n">
        <v>109877</v>
      </c>
      <c r="L110" s="36" t="n">
        <v>10</v>
      </c>
      <c r="M110" s="37" t="n">
        <v>0</v>
      </c>
      <c r="N110" s="37" t="n">
        <v>17300</v>
      </c>
      <c r="O110" s="37" t="n">
        <v>0</v>
      </c>
      <c r="P110" s="33" t="s">
        <v>688</v>
      </c>
    </row>
    <row r="111" customFormat="false" ht="15" hidden="false" customHeight="false" outlineLevel="0" collapsed="false">
      <c r="A111" s="33" t="s">
        <v>1084</v>
      </c>
      <c r="B111" s="33"/>
      <c r="C111" s="33" t="s">
        <v>1085</v>
      </c>
      <c r="D111" s="33" t="s">
        <v>1085</v>
      </c>
      <c r="E111" s="33" t="s">
        <v>817</v>
      </c>
      <c r="F111" s="33" t="s">
        <v>685</v>
      </c>
      <c r="G111" s="33" t="s">
        <v>686</v>
      </c>
      <c r="H111" s="33" t="s">
        <v>687</v>
      </c>
      <c r="I111" s="34" t="n">
        <v>18</v>
      </c>
      <c r="J111" s="33" t="s">
        <v>813</v>
      </c>
      <c r="K111" s="35" t="n">
        <v>89894</v>
      </c>
      <c r="L111" s="36" t="n">
        <v>5.8</v>
      </c>
      <c r="M111" s="37" t="n">
        <v>182</v>
      </c>
      <c r="N111" s="37" t="n">
        <v>11902</v>
      </c>
      <c r="O111" s="37" t="n">
        <v>0</v>
      </c>
      <c r="P111" s="33" t="s">
        <v>692</v>
      </c>
    </row>
    <row r="112" customFormat="false" ht="15" hidden="false" customHeight="false" outlineLevel="0" collapsed="false">
      <c r="A112" s="33" t="s">
        <v>1086</v>
      </c>
      <c r="B112" s="33" t="s">
        <v>1087</v>
      </c>
      <c r="C112" s="33" t="s">
        <v>1088</v>
      </c>
      <c r="D112" s="33" t="s">
        <v>866</v>
      </c>
      <c r="E112" s="33" t="s">
        <v>852</v>
      </c>
      <c r="F112" s="33" t="s">
        <v>685</v>
      </c>
      <c r="G112" s="33" t="s">
        <v>686</v>
      </c>
      <c r="H112" s="33" t="s">
        <v>687</v>
      </c>
      <c r="I112" s="34" t="n">
        <v>18</v>
      </c>
      <c r="J112" s="33" t="s">
        <v>864</v>
      </c>
      <c r="K112" s="35" t="n">
        <v>103330</v>
      </c>
      <c r="L112" s="36" t="n">
        <v>8.5</v>
      </c>
      <c r="M112" s="37" t="n">
        <v>2260</v>
      </c>
      <c r="N112" s="37" t="n">
        <v>32928</v>
      </c>
      <c r="O112" s="37" t="n">
        <v>14</v>
      </c>
      <c r="P112" s="33" t="s">
        <v>723</v>
      </c>
    </row>
    <row r="113" customFormat="false" ht="15" hidden="false" customHeight="false" outlineLevel="0" collapsed="false">
      <c r="A113" s="33" t="s">
        <v>1089</v>
      </c>
      <c r="B113" s="33"/>
      <c r="C113" s="33" t="s">
        <v>1090</v>
      </c>
      <c r="D113" s="33" t="s">
        <v>1091</v>
      </c>
      <c r="E113" s="33" t="s">
        <v>852</v>
      </c>
      <c r="F113" s="33" t="s">
        <v>685</v>
      </c>
      <c r="G113" s="33" t="s">
        <v>686</v>
      </c>
      <c r="H113" s="33" t="s">
        <v>750</v>
      </c>
      <c r="I113" s="34" t="n">
        <v>18</v>
      </c>
      <c r="J113" s="33" t="s">
        <v>853</v>
      </c>
      <c r="K113" s="35" t="n">
        <v>100920</v>
      </c>
      <c r="L113" s="36" t="n">
        <v>8.9</v>
      </c>
      <c r="M113" s="37" t="n">
        <v>0</v>
      </c>
      <c r="N113" s="37" t="n">
        <v>200</v>
      </c>
      <c r="O113" s="37" t="n">
        <v>1</v>
      </c>
      <c r="P113" s="33" t="s">
        <v>688</v>
      </c>
    </row>
    <row r="114" customFormat="false" ht="15" hidden="false" customHeight="false" outlineLevel="0" collapsed="false">
      <c r="A114" s="33" t="s">
        <v>1092</v>
      </c>
      <c r="B114" s="33" t="s">
        <v>1093</v>
      </c>
      <c r="C114" s="33" t="s">
        <v>1094</v>
      </c>
      <c r="D114" s="33" t="s">
        <v>1095</v>
      </c>
      <c r="E114" s="33" t="s">
        <v>696</v>
      </c>
      <c r="F114" s="33" t="s">
        <v>685</v>
      </c>
      <c r="G114" s="33" t="s">
        <v>686</v>
      </c>
      <c r="H114" s="33" t="s">
        <v>687</v>
      </c>
      <c r="I114" s="34" t="n">
        <v>19</v>
      </c>
      <c r="J114" s="33" t="s">
        <v>693</v>
      </c>
      <c r="K114" s="35" t="n">
        <v>104245</v>
      </c>
      <c r="L114" s="36" t="n">
        <v>9.4</v>
      </c>
      <c r="M114" s="37" t="n">
        <v>672</v>
      </c>
      <c r="N114" s="37" t="n">
        <v>41375</v>
      </c>
      <c r="O114" s="37" t="n">
        <v>11</v>
      </c>
      <c r="P114" s="33" t="s">
        <v>692</v>
      </c>
    </row>
    <row r="115" customFormat="false" ht="15" hidden="false" customHeight="false" outlineLevel="0" collapsed="false">
      <c r="A115" s="33" t="s">
        <v>1096</v>
      </c>
      <c r="B115" s="33"/>
      <c r="C115" s="33" t="s">
        <v>729</v>
      </c>
      <c r="D115" s="33" t="s">
        <v>729</v>
      </c>
      <c r="E115" s="33" t="s">
        <v>710</v>
      </c>
      <c r="F115" s="33" t="s">
        <v>883</v>
      </c>
      <c r="G115" s="33" t="s">
        <v>884</v>
      </c>
      <c r="H115" s="33" t="s">
        <v>909</v>
      </c>
      <c r="I115" s="34" t="n">
        <v>19</v>
      </c>
      <c r="J115" s="33" t="s">
        <v>737</v>
      </c>
      <c r="K115" s="35" t="n">
        <v>76607</v>
      </c>
      <c r="L115" s="36" t="n">
        <v>5.4</v>
      </c>
      <c r="M115" s="37" t="n">
        <v>500</v>
      </c>
      <c r="N115" s="37" t="n">
        <v>0</v>
      </c>
      <c r="O115" s="37" t="n">
        <v>0</v>
      </c>
      <c r="P115" s="33"/>
    </row>
    <row r="116" customFormat="false" ht="15" hidden="false" customHeight="false" outlineLevel="0" collapsed="false">
      <c r="A116" s="33" t="s">
        <v>1097</v>
      </c>
      <c r="B116" s="33"/>
      <c r="C116" s="33" t="s">
        <v>1098</v>
      </c>
      <c r="D116" s="33" t="s">
        <v>1099</v>
      </c>
      <c r="E116" s="33" t="s">
        <v>710</v>
      </c>
      <c r="F116" s="33" t="s">
        <v>685</v>
      </c>
      <c r="G116" s="33" t="s">
        <v>686</v>
      </c>
      <c r="H116" s="33" t="s">
        <v>687</v>
      </c>
      <c r="I116" s="34" t="n">
        <v>19</v>
      </c>
      <c r="J116" s="33" t="s">
        <v>737</v>
      </c>
      <c r="K116" s="35" t="n">
        <v>76206</v>
      </c>
      <c r="L116" s="36" t="n">
        <v>5.4</v>
      </c>
      <c r="M116" s="37" t="n">
        <v>250</v>
      </c>
      <c r="N116" s="37" t="n">
        <v>3700</v>
      </c>
      <c r="O116" s="37" t="n">
        <v>3</v>
      </c>
      <c r="P116" s="33" t="s">
        <v>711</v>
      </c>
    </row>
    <row r="117" customFormat="false" ht="15" hidden="false" customHeight="false" outlineLevel="0" collapsed="false">
      <c r="A117" s="33" t="s">
        <v>1100</v>
      </c>
      <c r="B117" s="33"/>
      <c r="C117" s="33" t="s">
        <v>1101</v>
      </c>
      <c r="D117" s="33" t="s">
        <v>1102</v>
      </c>
      <c r="E117" s="33" t="s">
        <v>797</v>
      </c>
      <c r="F117" s="33" t="s">
        <v>685</v>
      </c>
      <c r="G117" s="33" t="s">
        <v>686</v>
      </c>
      <c r="H117" s="33" t="s">
        <v>750</v>
      </c>
      <c r="I117" s="34" t="n">
        <v>19</v>
      </c>
      <c r="J117" s="33" t="s">
        <v>803</v>
      </c>
      <c r="K117" s="35" t="n">
        <v>67017</v>
      </c>
      <c r="L117" s="36" t="n">
        <v>4.4</v>
      </c>
      <c r="M117" s="37" t="n">
        <v>0</v>
      </c>
      <c r="N117" s="37" t="n">
        <v>500</v>
      </c>
      <c r="O117" s="37" t="n">
        <v>0</v>
      </c>
      <c r="P117" s="33" t="s">
        <v>692</v>
      </c>
    </row>
    <row r="118" customFormat="false" ht="15" hidden="false" customHeight="false" outlineLevel="0" collapsed="false">
      <c r="A118" s="33" t="s">
        <v>1103</v>
      </c>
      <c r="B118" s="33" t="s">
        <v>1104</v>
      </c>
      <c r="C118" s="33" t="s">
        <v>1105</v>
      </c>
      <c r="D118" s="33" t="s">
        <v>1106</v>
      </c>
      <c r="E118" s="33" t="s">
        <v>852</v>
      </c>
      <c r="F118" s="33" t="s">
        <v>685</v>
      </c>
      <c r="G118" s="33" t="s">
        <v>686</v>
      </c>
      <c r="H118" s="33" t="s">
        <v>764</v>
      </c>
      <c r="I118" s="34" t="n">
        <v>19</v>
      </c>
      <c r="J118" s="33" t="s">
        <v>864</v>
      </c>
      <c r="K118" s="35" t="n">
        <v>105198</v>
      </c>
      <c r="L118" s="36" t="n">
        <v>9.2</v>
      </c>
      <c r="M118" s="37" t="n">
        <v>970</v>
      </c>
      <c r="N118" s="37" t="n">
        <v>47839</v>
      </c>
      <c r="O118" s="37" t="n">
        <v>14</v>
      </c>
      <c r="P118" s="33" t="s">
        <v>1107</v>
      </c>
    </row>
    <row r="119" customFormat="false" ht="15" hidden="false" customHeight="false" outlineLevel="0" collapsed="false">
      <c r="A119" s="33" t="s">
        <v>1108</v>
      </c>
      <c r="B119" s="33" t="s">
        <v>1109</v>
      </c>
      <c r="C119" s="33" t="s">
        <v>1110</v>
      </c>
      <c r="D119" s="33" t="s">
        <v>1111</v>
      </c>
      <c r="E119" s="33" t="s">
        <v>696</v>
      </c>
      <c r="F119" s="33" t="s">
        <v>685</v>
      </c>
      <c r="G119" s="33" t="s">
        <v>686</v>
      </c>
      <c r="H119" s="33" t="s">
        <v>687</v>
      </c>
      <c r="I119" s="34" t="n">
        <v>20</v>
      </c>
      <c r="J119" s="33" t="s">
        <v>693</v>
      </c>
      <c r="K119" s="35" t="n">
        <v>99726</v>
      </c>
      <c r="L119" s="36" t="n">
        <v>8.8</v>
      </c>
      <c r="M119" s="37" t="n">
        <v>324</v>
      </c>
      <c r="N119" s="37" t="n">
        <v>31089</v>
      </c>
      <c r="O119" s="37" t="n">
        <v>0</v>
      </c>
      <c r="P119" s="33" t="s">
        <v>742</v>
      </c>
    </row>
    <row r="120" customFormat="false" ht="15" hidden="false" customHeight="false" outlineLevel="0" collapsed="false">
      <c r="A120" s="33" t="s">
        <v>1112</v>
      </c>
      <c r="B120" s="33" t="s">
        <v>1113</v>
      </c>
      <c r="C120" s="33" t="s">
        <v>1114</v>
      </c>
      <c r="D120" s="33" t="s">
        <v>1115</v>
      </c>
      <c r="E120" s="33" t="s">
        <v>696</v>
      </c>
      <c r="F120" s="33" t="s">
        <v>685</v>
      </c>
      <c r="G120" s="33" t="s">
        <v>686</v>
      </c>
      <c r="H120" s="33" t="s">
        <v>687</v>
      </c>
      <c r="I120" s="34" t="n">
        <v>20</v>
      </c>
      <c r="J120" s="33" t="s">
        <v>698</v>
      </c>
      <c r="K120" s="35" t="n">
        <v>175570</v>
      </c>
      <c r="L120" s="36" t="n">
        <v>20.6</v>
      </c>
      <c r="M120" s="37" t="n">
        <v>21098</v>
      </c>
      <c r="N120" s="37" t="n">
        <v>23646</v>
      </c>
      <c r="O120" s="37" t="n">
        <v>53</v>
      </c>
      <c r="P120" s="33" t="s">
        <v>723</v>
      </c>
    </row>
    <row r="121" customFormat="false" ht="15" hidden="false" customHeight="false" outlineLevel="0" collapsed="false">
      <c r="A121" s="33" t="s">
        <v>1116</v>
      </c>
      <c r="B121" s="33" t="s">
        <v>1117</v>
      </c>
      <c r="C121" s="33" t="s">
        <v>1118</v>
      </c>
      <c r="D121" s="33" t="s">
        <v>736</v>
      </c>
      <c r="E121" s="33" t="s">
        <v>710</v>
      </c>
      <c r="F121" s="33" t="s">
        <v>685</v>
      </c>
      <c r="G121" s="33" t="s">
        <v>686</v>
      </c>
      <c r="H121" s="33" t="s">
        <v>687</v>
      </c>
      <c r="I121" s="34" t="n">
        <v>20</v>
      </c>
      <c r="J121" s="33" t="s">
        <v>734</v>
      </c>
      <c r="K121" s="35" t="n">
        <v>111953</v>
      </c>
      <c r="L121" s="36" t="n">
        <v>7.2</v>
      </c>
      <c r="M121" s="37" t="n">
        <v>1785</v>
      </c>
      <c r="N121" s="37" t="n">
        <v>116394</v>
      </c>
      <c r="O121" s="37" t="n">
        <v>41</v>
      </c>
      <c r="P121" s="33" t="s">
        <v>711</v>
      </c>
    </row>
    <row r="122" customFormat="false" ht="15" hidden="false" customHeight="false" outlineLevel="0" collapsed="false">
      <c r="A122" s="33" t="s">
        <v>1119</v>
      </c>
      <c r="B122" s="33"/>
      <c r="C122" s="33" t="s">
        <v>1120</v>
      </c>
      <c r="D122" s="33" t="s">
        <v>1121</v>
      </c>
      <c r="E122" s="33" t="s">
        <v>754</v>
      </c>
      <c r="F122" s="33" t="s">
        <v>685</v>
      </c>
      <c r="G122" s="33" t="s">
        <v>686</v>
      </c>
      <c r="H122" s="33" t="s">
        <v>687</v>
      </c>
      <c r="I122" s="34" t="n">
        <v>20</v>
      </c>
      <c r="J122" s="33" t="s">
        <v>751</v>
      </c>
      <c r="K122" s="35" t="n">
        <v>104759</v>
      </c>
      <c r="L122" s="36" t="n">
        <v>9.5</v>
      </c>
      <c r="M122" s="37" t="n">
        <v>2000</v>
      </c>
      <c r="N122" s="37" t="n">
        <v>22000</v>
      </c>
      <c r="O122" s="37" t="n">
        <v>0</v>
      </c>
      <c r="P122" s="33" t="s">
        <v>688</v>
      </c>
    </row>
    <row r="123" customFormat="false" ht="15" hidden="false" customHeight="false" outlineLevel="0" collapsed="false">
      <c r="A123" s="33" t="s">
        <v>1122</v>
      </c>
      <c r="B123" s="33" t="s">
        <v>1123</v>
      </c>
      <c r="C123" s="33" t="s">
        <v>1124</v>
      </c>
      <c r="D123" s="33" t="s">
        <v>1125</v>
      </c>
      <c r="E123" s="33" t="s">
        <v>759</v>
      </c>
      <c r="F123" s="33" t="s">
        <v>883</v>
      </c>
      <c r="G123" s="33" t="s">
        <v>686</v>
      </c>
      <c r="H123" s="33" t="s">
        <v>944</v>
      </c>
      <c r="I123" s="34" t="n">
        <v>20</v>
      </c>
      <c r="J123" s="33" t="s">
        <v>761</v>
      </c>
      <c r="K123" s="35" t="n">
        <v>87269</v>
      </c>
      <c r="L123" s="36" t="n">
        <v>7.1</v>
      </c>
      <c r="M123" s="37" t="n">
        <v>0</v>
      </c>
      <c r="N123" s="37" t="n">
        <v>0</v>
      </c>
      <c r="O123" s="37" t="n">
        <v>0</v>
      </c>
      <c r="P123" s="33"/>
    </row>
    <row r="124" customFormat="false" ht="15" hidden="false" customHeight="false" outlineLevel="0" collapsed="false">
      <c r="A124" s="33" t="s">
        <v>1126</v>
      </c>
      <c r="B124" s="33"/>
      <c r="C124" s="33" t="s">
        <v>1127</v>
      </c>
      <c r="D124" s="33" t="s">
        <v>1128</v>
      </c>
      <c r="E124" s="33" t="s">
        <v>777</v>
      </c>
      <c r="F124" s="33" t="s">
        <v>685</v>
      </c>
      <c r="G124" s="33" t="s">
        <v>686</v>
      </c>
      <c r="H124" s="33" t="s">
        <v>687</v>
      </c>
      <c r="I124" s="34" t="n">
        <v>20</v>
      </c>
      <c r="J124" s="33" t="s">
        <v>782</v>
      </c>
      <c r="K124" s="35" t="n">
        <v>96196</v>
      </c>
      <c r="L124" s="36" t="n">
        <v>9.3</v>
      </c>
      <c r="M124" s="37" t="n">
        <v>10</v>
      </c>
      <c r="N124" s="37" t="n">
        <v>2000</v>
      </c>
      <c r="O124" s="37" t="n">
        <v>1</v>
      </c>
      <c r="P124" s="33" t="s">
        <v>723</v>
      </c>
    </row>
    <row r="125" customFormat="false" ht="15" hidden="false" customHeight="false" outlineLevel="0" collapsed="false">
      <c r="A125" s="33" t="s">
        <v>1129</v>
      </c>
      <c r="B125" s="33"/>
      <c r="C125" s="33" t="s">
        <v>1130</v>
      </c>
      <c r="D125" s="33" t="s">
        <v>1131</v>
      </c>
      <c r="E125" s="33" t="s">
        <v>824</v>
      </c>
      <c r="F125" s="33" t="s">
        <v>685</v>
      </c>
      <c r="G125" s="33" t="s">
        <v>686</v>
      </c>
      <c r="H125" s="33" t="s">
        <v>820</v>
      </c>
      <c r="I125" s="34" t="n">
        <v>20</v>
      </c>
      <c r="J125" s="33" t="s">
        <v>821</v>
      </c>
      <c r="K125" s="35" t="n">
        <v>88208</v>
      </c>
      <c r="L125" s="36" t="n">
        <v>7.1</v>
      </c>
      <c r="M125" s="37" t="n">
        <v>4000</v>
      </c>
      <c r="N125" s="37" t="n">
        <v>8000</v>
      </c>
      <c r="O125" s="37" t="n">
        <v>2</v>
      </c>
      <c r="P125" s="33" t="s">
        <v>760</v>
      </c>
    </row>
    <row r="126" customFormat="false" ht="15" hidden="false" customHeight="false" outlineLevel="0" collapsed="false">
      <c r="A126" s="33" t="s">
        <v>1132</v>
      </c>
      <c r="B126" s="33"/>
      <c r="C126" s="33" t="s">
        <v>1133</v>
      </c>
      <c r="D126" s="33" t="s">
        <v>1134</v>
      </c>
      <c r="E126" s="33" t="s">
        <v>842</v>
      </c>
      <c r="F126" s="33" t="s">
        <v>685</v>
      </c>
      <c r="G126" s="33" t="s">
        <v>686</v>
      </c>
      <c r="H126" s="33" t="s">
        <v>687</v>
      </c>
      <c r="I126" s="34" t="n">
        <v>20</v>
      </c>
      <c r="J126" s="33" t="s">
        <v>839</v>
      </c>
      <c r="K126" s="35" t="n">
        <v>85510</v>
      </c>
      <c r="L126" s="36" t="n">
        <v>7.3</v>
      </c>
      <c r="M126" s="37" t="n">
        <v>200</v>
      </c>
      <c r="N126" s="37" t="n">
        <v>2831</v>
      </c>
      <c r="O126" s="37" t="n">
        <v>0</v>
      </c>
      <c r="P126" s="33" t="s">
        <v>688</v>
      </c>
    </row>
    <row r="127" customFormat="false" ht="15" hidden="false" customHeight="false" outlineLevel="0" collapsed="false">
      <c r="A127" s="33" t="s">
        <v>1135</v>
      </c>
      <c r="B127" s="33" t="s">
        <v>1136</v>
      </c>
      <c r="C127" s="33" t="s">
        <v>1137</v>
      </c>
      <c r="D127" s="33" t="s">
        <v>1138</v>
      </c>
      <c r="E127" s="33" t="s">
        <v>842</v>
      </c>
      <c r="F127" s="33" t="s">
        <v>685</v>
      </c>
      <c r="G127" s="33" t="s">
        <v>686</v>
      </c>
      <c r="H127" s="33" t="s">
        <v>687</v>
      </c>
      <c r="I127" s="34" t="n">
        <v>20</v>
      </c>
      <c r="J127" s="33" t="s">
        <v>839</v>
      </c>
      <c r="K127" s="35" t="n">
        <v>105779</v>
      </c>
      <c r="L127" s="36" t="n">
        <v>10.6</v>
      </c>
      <c r="M127" s="37" t="n">
        <v>0</v>
      </c>
      <c r="N127" s="37" t="n">
        <v>7000</v>
      </c>
      <c r="O127" s="37" t="n">
        <v>2</v>
      </c>
      <c r="P127" s="33" t="s">
        <v>688</v>
      </c>
    </row>
    <row r="128" customFormat="false" ht="15" hidden="false" customHeight="false" outlineLevel="0" collapsed="false">
      <c r="A128" s="33" t="s">
        <v>1139</v>
      </c>
      <c r="B128" s="33" t="s">
        <v>1140</v>
      </c>
      <c r="C128" s="33" t="s">
        <v>1141</v>
      </c>
      <c r="D128" s="33" t="s">
        <v>1142</v>
      </c>
      <c r="E128" s="33" t="s">
        <v>852</v>
      </c>
      <c r="F128" s="33" t="s">
        <v>685</v>
      </c>
      <c r="G128" s="33" t="s">
        <v>686</v>
      </c>
      <c r="H128" s="33" t="s">
        <v>687</v>
      </c>
      <c r="I128" s="34" t="n">
        <v>20</v>
      </c>
      <c r="J128" s="33" t="s">
        <v>864</v>
      </c>
      <c r="K128" s="35" t="n">
        <v>105710</v>
      </c>
      <c r="L128" s="36" t="n">
        <v>9.4</v>
      </c>
      <c r="M128" s="37" t="n">
        <v>71205</v>
      </c>
      <c r="N128" s="37" t="n">
        <v>6189</v>
      </c>
      <c r="O128" s="37" t="n">
        <v>0</v>
      </c>
      <c r="P128" s="33" t="s">
        <v>692</v>
      </c>
    </row>
    <row r="129" customFormat="false" ht="15" hidden="false" customHeight="false" outlineLevel="0" collapsed="false">
      <c r="A129" s="33" t="s">
        <v>1143</v>
      </c>
      <c r="B129" s="33" t="s">
        <v>1144</v>
      </c>
      <c r="C129" s="33" t="s">
        <v>1145</v>
      </c>
      <c r="D129" s="33" t="s">
        <v>1146</v>
      </c>
      <c r="E129" s="33" t="s">
        <v>852</v>
      </c>
      <c r="F129" s="33" t="s">
        <v>685</v>
      </c>
      <c r="G129" s="33" t="s">
        <v>686</v>
      </c>
      <c r="H129" s="33" t="s">
        <v>687</v>
      </c>
      <c r="I129" s="34" t="n">
        <v>20</v>
      </c>
      <c r="J129" s="33" t="s">
        <v>864</v>
      </c>
      <c r="K129" s="35" t="n">
        <v>105457</v>
      </c>
      <c r="L129" s="36" t="n">
        <v>9.3</v>
      </c>
      <c r="M129" s="37" t="n">
        <v>47</v>
      </c>
      <c r="N129" s="37" t="n">
        <v>42276</v>
      </c>
      <c r="O129" s="37" t="n">
        <v>1</v>
      </c>
      <c r="P129" s="33" t="s">
        <v>692</v>
      </c>
    </row>
    <row r="130" customFormat="false" ht="15" hidden="false" customHeight="false" outlineLevel="0" collapsed="false">
      <c r="A130" s="33" t="s">
        <v>1147</v>
      </c>
      <c r="B130" s="33" t="s">
        <v>1148</v>
      </c>
      <c r="C130" s="33" t="s">
        <v>1149</v>
      </c>
      <c r="D130" s="33" t="s">
        <v>753</v>
      </c>
      <c r="E130" s="33" t="s">
        <v>754</v>
      </c>
      <c r="F130" s="33" t="s">
        <v>685</v>
      </c>
      <c r="G130" s="33" t="s">
        <v>686</v>
      </c>
      <c r="H130" s="33" t="s">
        <v>687</v>
      </c>
      <c r="I130" s="34" t="n">
        <v>21</v>
      </c>
      <c r="J130" s="33" t="s">
        <v>751</v>
      </c>
      <c r="K130" s="35" t="n">
        <v>102572</v>
      </c>
      <c r="L130" s="36" t="n">
        <v>9.1</v>
      </c>
      <c r="M130" s="37" t="n">
        <v>5500</v>
      </c>
      <c r="N130" s="37" t="n">
        <v>24200</v>
      </c>
      <c r="O130" s="37" t="n">
        <v>0</v>
      </c>
      <c r="P130" s="33" t="s">
        <v>688</v>
      </c>
    </row>
    <row r="131" customFormat="false" ht="15" hidden="false" customHeight="false" outlineLevel="0" collapsed="false">
      <c r="A131" s="33" t="s">
        <v>1150</v>
      </c>
      <c r="B131" s="33" t="s">
        <v>1151</v>
      </c>
      <c r="C131" s="33" t="s">
        <v>1152</v>
      </c>
      <c r="D131" s="33" t="s">
        <v>1153</v>
      </c>
      <c r="E131" s="33" t="s">
        <v>759</v>
      </c>
      <c r="F131" s="33" t="s">
        <v>685</v>
      </c>
      <c r="G131" s="33" t="s">
        <v>686</v>
      </c>
      <c r="H131" s="33" t="s">
        <v>687</v>
      </c>
      <c r="I131" s="34" t="n">
        <v>21</v>
      </c>
      <c r="J131" s="33" t="s">
        <v>751</v>
      </c>
      <c r="K131" s="35" t="n">
        <v>104014</v>
      </c>
      <c r="L131" s="36" t="n">
        <v>9.2</v>
      </c>
      <c r="M131" s="37" t="n">
        <v>2622</v>
      </c>
      <c r="N131" s="37" t="n">
        <v>11744</v>
      </c>
      <c r="O131" s="37" t="n">
        <v>44</v>
      </c>
      <c r="P131" s="33" t="s">
        <v>692</v>
      </c>
    </row>
    <row r="132" customFormat="false" ht="15" hidden="false" customHeight="false" outlineLevel="0" collapsed="false">
      <c r="A132" s="33" t="s">
        <v>1154</v>
      </c>
      <c r="B132" s="33" t="s">
        <v>1155</v>
      </c>
      <c r="C132" s="33" t="s">
        <v>1156</v>
      </c>
      <c r="D132" s="33" t="s">
        <v>1157</v>
      </c>
      <c r="E132" s="33" t="s">
        <v>797</v>
      </c>
      <c r="F132" s="33" t="s">
        <v>685</v>
      </c>
      <c r="G132" s="33" t="s">
        <v>686</v>
      </c>
      <c r="H132" s="33" t="s">
        <v>733</v>
      </c>
      <c r="I132" s="34" t="n">
        <v>21</v>
      </c>
      <c r="J132" s="33" t="s">
        <v>799</v>
      </c>
      <c r="K132" s="35" t="n">
        <v>89658</v>
      </c>
      <c r="L132" s="36" t="n">
        <v>7.8</v>
      </c>
      <c r="M132" s="37" t="n">
        <v>1000</v>
      </c>
      <c r="N132" s="37" t="n">
        <v>25000</v>
      </c>
      <c r="O132" s="37" t="n">
        <v>3</v>
      </c>
      <c r="P132" s="33" t="s">
        <v>688</v>
      </c>
    </row>
    <row r="133" customFormat="false" ht="15" hidden="false" customHeight="false" outlineLevel="0" collapsed="false">
      <c r="A133" s="33" t="s">
        <v>1158</v>
      </c>
      <c r="B133" s="33" t="s">
        <v>1159</v>
      </c>
      <c r="C133" s="33" t="s">
        <v>1160</v>
      </c>
      <c r="D133" s="33" t="s">
        <v>980</v>
      </c>
      <c r="E133" s="33" t="s">
        <v>824</v>
      </c>
      <c r="F133" s="33" t="s">
        <v>685</v>
      </c>
      <c r="G133" s="33" t="s">
        <v>686</v>
      </c>
      <c r="H133" s="33" t="s">
        <v>687</v>
      </c>
      <c r="I133" s="34" t="n">
        <v>21</v>
      </c>
      <c r="J133" s="33" t="s">
        <v>811</v>
      </c>
      <c r="K133" s="35" t="n">
        <v>124034</v>
      </c>
      <c r="L133" s="36" t="n">
        <v>11.5</v>
      </c>
      <c r="M133" s="37" t="n">
        <v>6311</v>
      </c>
      <c r="N133" s="37" t="n">
        <v>14673</v>
      </c>
      <c r="O133" s="37" t="n">
        <v>0</v>
      </c>
      <c r="P133" s="33" t="s">
        <v>723</v>
      </c>
    </row>
    <row r="134" customFormat="false" ht="15" hidden="false" customHeight="false" outlineLevel="0" collapsed="false">
      <c r="A134" s="33" t="s">
        <v>1161</v>
      </c>
      <c r="B134" s="33"/>
      <c r="C134" s="33" t="s">
        <v>1162</v>
      </c>
      <c r="D134" s="33" t="s">
        <v>866</v>
      </c>
      <c r="E134" s="33" t="s">
        <v>852</v>
      </c>
      <c r="F134" s="33" t="s">
        <v>685</v>
      </c>
      <c r="G134" s="33" t="s">
        <v>686</v>
      </c>
      <c r="H134" s="33" t="s">
        <v>687</v>
      </c>
      <c r="I134" s="34" t="n">
        <v>21</v>
      </c>
      <c r="J134" s="33" t="s">
        <v>864</v>
      </c>
      <c r="K134" s="35" t="n">
        <v>99578</v>
      </c>
      <c r="L134" s="36" t="n">
        <v>7.9</v>
      </c>
      <c r="M134" s="37" t="n">
        <v>0</v>
      </c>
      <c r="N134" s="37" t="n">
        <v>2190</v>
      </c>
      <c r="O134" s="37" t="n">
        <v>0</v>
      </c>
      <c r="P134" s="33" t="s">
        <v>688</v>
      </c>
    </row>
    <row r="135" customFormat="false" ht="15" hidden="false" customHeight="false" outlineLevel="0" collapsed="false">
      <c r="A135" s="33" t="s">
        <v>1163</v>
      </c>
      <c r="B135" s="33" t="s">
        <v>1164</v>
      </c>
      <c r="C135" s="33" t="s">
        <v>1165</v>
      </c>
      <c r="D135" s="33" t="s">
        <v>1166</v>
      </c>
      <c r="E135" s="33" t="s">
        <v>852</v>
      </c>
      <c r="F135" s="33" t="s">
        <v>685</v>
      </c>
      <c r="G135" s="33" t="s">
        <v>686</v>
      </c>
      <c r="H135" s="33" t="s">
        <v>733</v>
      </c>
      <c r="I135" s="34" t="n">
        <v>21</v>
      </c>
      <c r="J135" s="33" t="s">
        <v>857</v>
      </c>
      <c r="K135" s="35" t="n">
        <v>125759</v>
      </c>
      <c r="L135" s="36" t="n">
        <v>12</v>
      </c>
      <c r="M135" s="37" t="n">
        <v>774</v>
      </c>
      <c r="N135" s="37" t="n">
        <v>65718</v>
      </c>
      <c r="O135" s="37" t="n">
        <v>30</v>
      </c>
      <c r="P135" s="33" t="s">
        <v>692</v>
      </c>
    </row>
    <row r="136" customFormat="false" ht="15" hidden="false" customHeight="false" outlineLevel="0" collapsed="false">
      <c r="A136" s="33" t="s">
        <v>1167</v>
      </c>
      <c r="B136" s="33" t="s">
        <v>1168</v>
      </c>
      <c r="C136" s="33" t="s">
        <v>1169</v>
      </c>
      <c r="D136" s="33" t="s">
        <v>683</v>
      </c>
      <c r="E136" s="33" t="s">
        <v>684</v>
      </c>
      <c r="F136" s="33" t="s">
        <v>685</v>
      </c>
      <c r="G136" s="33" t="s">
        <v>686</v>
      </c>
      <c r="H136" s="33" t="s">
        <v>687</v>
      </c>
      <c r="I136" s="34" t="n">
        <v>22</v>
      </c>
      <c r="J136" s="33" t="s">
        <v>681</v>
      </c>
      <c r="K136" s="35" t="n">
        <v>95945</v>
      </c>
      <c r="L136" s="36" t="n">
        <v>7.9</v>
      </c>
      <c r="M136" s="37" t="n">
        <v>27327</v>
      </c>
      <c r="N136" s="37" t="n">
        <v>20616</v>
      </c>
      <c r="O136" s="37" t="n">
        <v>27</v>
      </c>
      <c r="P136" s="33" t="s">
        <v>760</v>
      </c>
    </row>
    <row r="137" customFormat="false" ht="15" hidden="false" customHeight="false" outlineLevel="0" collapsed="false">
      <c r="A137" s="33" t="s">
        <v>1170</v>
      </c>
      <c r="B137" s="33" t="s">
        <v>1171</v>
      </c>
      <c r="C137" s="33" t="s">
        <v>1172</v>
      </c>
      <c r="D137" s="33" t="s">
        <v>1173</v>
      </c>
      <c r="E137" s="33" t="s">
        <v>754</v>
      </c>
      <c r="F137" s="33" t="s">
        <v>685</v>
      </c>
      <c r="G137" s="33" t="s">
        <v>686</v>
      </c>
      <c r="H137" s="33" t="s">
        <v>687</v>
      </c>
      <c r="I137" s="34" t="n">
        <v>22</v>
      </c>
      <c r="J137" s="33" t="s">
        <v>751</v>
      </c>
      <c r="K137" s="35" t="n">
        <v>105931</v>
      </c>
      <c r="L137" s="36" t="n">
        <v>9.6</v>
      </c>
      <c r="M137" s="37" t="n">
        <v>4000</v>
      </c>
      <c r="N137" s="37" t="n">
        <v>40000</v>
      </c>
      <c r="O137" s="37" t="n">
        <v>7</v>
      </c>
      <c r="P137" s="33" t="s">
        <v>692</v>
      </c>
    </row>
    <row r="138" customFormat="false" ht="15" hidden="false" customHeight="false" outlineLevel="0" collapsed="false">
      <c r="A138" s="33" t="s">
        <v>1174</v>
      </c>
      <c r="B138" s="33" t="s">
        <v>1175</v>
      </c>
      <c r="C138" s="33" t="s">
        <v>1176</v>
      </c>
      <c r="D138" s="33" t="s">
        <v>1177</v>
      </c>
      <c r="E138" s="33" t="s">
        <v>797</v>
      </c>
      <c r="F138" s="33" t="s">
        <v>685</v>
      </c>
      <c r="G138" s="33" t="s">
        <v>686</v>
      </c>
      <c r="H138" s="33" t="s">
        <v>733</v>
      </c>
      <c r="I138" s="34" t="n">
        <v>22</v>
      </c>
      <c r="J138" s="33" t="s">
        <v>793</v>
      </c>
      <c r="K138" s="35" t="n">
        <v>92674</v>
      </c>
      <c r="L138" s="36" t="n">
        <v>8.4</v>
      </c>
      <c r="M138" s="37" t="n">
        <v>0</v>
      </c>
      <c r="N138" s="37" t="n">
        <v>17900</v>
      </c>
      <c r="O138" s="37" t="n">
        <v>4</v>
      </c>
      <c r="P138" s="33" t="s">
        <v>742</v>
      </c>
    </row>
    <row r="139" customFormat="false" ht="15" hidden="false" customHeight="false" outlineLevel="0" collapsed="false">
      <c r="A139" s="33" t="s">
        <v>1178</v>
      </c>
      <c r="B139" s="33" t="s">
        <v>1179</v>
      </c>
      <c r="C139" s="33" t="s">
        <v>1180</v>
      </c>
      <c r="D139" s="33" t="s">
        <v>1181</v>
      </c>
      <c r="E139" s="33" t="s">
        <v>797</v>
      </c>
      <c r="F139" s="33" t="s">
        <v>883</v>
      </c>
      <c r="G139" s="33" t="s">
        <v>686</v>
      </c>
      <c r="H139" s="33" t="s">
        <v>1182</v>
      </c>
      <c r="I139" s="34" t="n">
        <v>22</v>
      </c>
      <c r="J139" s="33" t="s">
        <v>803</v>
      </c>
      <c r="K139" s="35" t="n">
        <v>88732</v>
      </c>
      <c r="L139" s="36" t="n">
        <v>8.4</v>
      </c>
      <c r="M139" s="37" t="n">
        <v>0</v>
      </c>
      <c r="N139" s="37" t="n">
        <v>0</v>
      </c>
      <c r="O139" s="37" t="n">
        <v>2</v>
      </c>
      <c r="P139" s="33"/>
    </row>
    <row r="140" customFormat="false" ht="15" hidden="false" customHeight="false" outlineLevel="0" collapsed="false">
      <c r="A140" s="33" t="s">
        <v>1183</v>
      </c>
      <c r="B140" s="33"/>
      <c r="C140" s="33" t="s">
        <v>1184</v>
      </c>
      <c r="D140" s="33" t="s">
        <v>1185</v>
      </c>
      <c r="E140" s="33" t="s">
        <v>754</v>
      </c>
      <c r="F140" s="33" t="s">
        <v>685</v>
      </c>
      <c r="G140" s="33" t="s">
        <v>686</v>
      </c>
      <c r="H140" s="33" t="s">
        <v>687</v>
      </c>
      <c r="I140" s="34" t="n">
        <v>23</v>
      </c>
      <c r="J140" s="33" t="s">
        <v>751</v>
      </c>
      <c r="K140" s="35" t="n">
        <v>104815</v>
      </c>
      <c r="L140" s="36" t="n">
        <v>9.5</v>
      </c>
      <c r="M140" s="37" t="n">
        <v>450</v>
      </c>
      <c r="N140" s="37" t="n">
        <v>23750</v>
      </c>
      <c r="O140" s="37" t="n">
        <v>3</v>
      </c>
      <c r="P140" s="33" t="s">
        <v>692</v>
      </c>
    </row>
    <row r="141" customFormat="false" ht="15" hidden="false" customHeight="false" outlineLevel="0" collapsed="false">
      <c r="A141" s="33" t="s">
        <v>1186</v>
      </c>
      <c r="B141" s="33" t="s">
        <v>1187</v>
      </c>
      <c r="C141" s="33" t="s">
        <v>1188</v>
      </c>
      <c r="D141" s="33" t="s">
        <v>1189</v>
      </c>
      <c r="E141" s="33" t="s">
        <v>777</v>
      </c>
      <c r="F141" s="33" t="s">
        <v>685</v>
      </c>
      <c r="G141" s="33" t="s">
        <v>686</v>
      </c>
      <c r="H141" s="33" t="s">
        <v>687</v>
      </c>
      <c r="I141" s="34" t="n">
        <v>23</v>
      </c>
      <c r="J141" s="33" t="s">
        <v>778</v>
      </c>
      <c r="K141" s="35" t="n">
        <v>113188</v>
      </c>
      <c r="L141" s="36" t="n">
        <v>12.6</v>
      </c>
      <c r="M141" s="37" t="n">
        <v>14230</v>
      </c>
      <c r="N141" s="37" t="n">
        <v>4894</v>
      </c>
      <c r="O141" s="37" t="n">
        <v>7</v>
      </c>
      <c r="P141" s="33" t="s">
        <v>723</v>
      </c>
    </row>
    <row r="142" customFormat="false" ht="15" hidden="false" customHeight="false" outlineLevel="0" collapsed="false">
      <c r="A142" s="33" t="s">
        <v>1190</v>
      </c>
      <c r="B142" s="33" t="s">
        <v>1191</v>
      </c>
      <c r="C142" s="33" t="s">
        <v>1192</v>
      </c>
      <c r="D142" s="33" t="s">
        <v>1193</v>
      </c>
      <c r="E142" s="33" t="s">
        <v>788</v>
      </c>
      <c r="F142" s="33" t="s">
        <v>685</v>
      </c>
      <c r="G142" s="33" t="s">
        <v>686</v>
      </c>
      <c r="H142" s="33" t="s">
        <v>750</v>
      </c>
      <c r="I142" s="34" t="n">
        <v>23</v>
      </c>
      <c r="J142" s="33" t="s">
        <v>785</v>
      </c>
      <c r="K142" s="35" t="n">
        <v>79319</v>
      </c>
      <c r="L142" s="36" t="n">
        <v>6.2</v>
      </c>
      <c r="M142" s="37" t="n">
        <v>769</v>
      </c>
      <c r="N142" s="37" t="n">
        <v>7886</v>
      </c>
      <c r="O142" s="37" t="n">
        <v>1</v>
      </c>
      <c r="P142" s="33" t="s">
        <v>688</v>
      </c>
    </row>
    <row r="143" customFormat="false" ht="15" hidden="false" customHeight="false" outlineLevel="0" collapsed="false">
      <c r="A143" s="33" t="s">
        <v>1194</v>
      </c>
      <c r="B143" s="33" t="s">
        <v>1195</v>
      </c>
      <c r="C143" s="33" t="s">
        <v>1196</v>
      </c>
      <c r="D143" s="33" t="s">
        <v>1197</v>
      </c>
      <c r="E143" s="33" t="s">
        <v>797</v>
      </c>
      <c r="F143" s="33" t="s">
        <v>685</v>
      </c>
      <c r="G143" s="33" t="s">
        <v>686</v>
      </c>
      <c r="H143" s="33" t="s">
        <v>733</v>
      </c>
      <c r="I143" s="34" t="n">
        <v>23</v>
      </c>
      <c r="J143" s="33" t="s">
        <v>793</v>
      </c>
      <c r="K143" s="35" t="n">
        <v>95994</v>
      </c>
      <c r="L143" s="36" t="n">
        <v>9</v>
      </c>
      <c r="M143" s="37" t="n">
        <v>4100</v>
      </c>
      <c r="N143" s="37" t="n">
        <v>20500</v>
      </c>
      <c r="O143" s="37" t="n">
        <v>5</v>
      </c>
      <c r="P143" s="33" t="s">
        <v>742</v>
      </c>
    </row>
    <row r="144" customFormat="false" ht="15" hidden="false" customHeight="false" outlineLevel="0" collapsed="false">
      <c r="A144" s="33" t="s">
        <v>1198</v>
      </c>
      <c r="B144" s="33"/>
      <c r="C144" s="33" t="s">
        <v>1199</v>
      </c>
      <c r="D144" s="33" t="s">
        <v>1200</v>
      </c>
      <c r="E144" s="33" t="s">
        <v>810</v>
      </c>
      <c r="F144" s="33" t="s">
        <v>685</v>
      </c>
      <c r="G144" s="33" t="s">
        <v>686</v>
      </c>
      <c r="H144" s="33" t="s">
        <v>687</v>
      </c>
      <c r="I144" s="34" t="n">
        <v>23</v>
      </c>
      <c r="J144" s="33" t="s">
        <v>807</v>
      </c>
      <c r="K144" s="35" t="n">
        <v>121765</v>
      </c>
      <c r="L144" s="36" t="n">
        <v>10.9</v>
      </c>
      <c r="M144" s="37" t="n">
        <v>0</v>
      </c>
      <c r="N144" s="37" t="n">
        <v>5560</v>
      </c>
      <c r="O144" s="37" t="n">
        <v>0</v>
      </c>
      <c r="P144" s="33" t="s">
        <v>688</v>
      </c>
    </row>
    <row r="145" customFormat="false" ht="15" hidden="false" customHeight="false" outlineLevel="0" collapsed="false">
      <c r="A145" s="33" t="s">
        <v>1201</v>
      </c>
      <c r="B145" s="33"/>
      <c r="C145" s="33" t="s">
        <v>1202</v>
      </c>
      <c r="D145" s="33" t="s">
        <v>1203</v>
      </c>
      <c r="E145" s="33" t="s">
        <v>810</v>
      </c>
      <c r="F145" s="33" t="s">
        <v>685</v>
      </c>
      <c r="G145" s="33" t="s">
        <v>686</v>
      </c>
      <c r="H145" s="33" t="s">
        <v>687</v>
      </c>
      <c r="I145" s="34" t="n">
        <v>23</v>
      </c>
      <c r="J145" s="33" t="s">
        <v>807</v>
      </c>
      <c r="K145" s="35" t="n">
        <v>112817</v>
      </c>
      <c r="L145" s="36" t="n">
        <v>10.4</v>
      </c>
      <c r="M145" s="37" t="n">
        <v>0</v>
      </c>
      <c r="N145" s="37" t="n">
        <v>8256</v>
      </c>
      <c r="O145" s="37" t="n">
        <v>0</v>
      </c>
      <c r="P145" s="33" t="s">
        <v>692</v>
      </c>
    </row>
    <row r="146" customFormat="false" ht="15" hidden="false" customHeight="false" outlineLevel="0" collapsed="false">
      <c r="A146" s="33" t="s">
        <v>1204</v>
      </c>
      <c r="B146" s="33" t="s">
        <v>1205</v>
      </c>
      <c r="C146" s="33" t="s">
        <v>1206</v>
      </c>
      <c r="D146" s="33" t="s">
        <v>1207</v>
      </c>
      <c r="E146" s="33" t="s">
        <v>879</v>
      </c>
      <c r="F146" s="33" t="s">
        <v>883</v>
      </c>
      <c r="G146" s="33" t="s">
        <v>686</v>
      </c>
      <c r="H146" s="33" t="s">
        <v>944</v>
      </c>
      <c r="I146" s="34" t="n">
        <v>23</v>
      </c>
      <c r="J146" s="33" t="s">
        <v>876</v>
      </c>
      <c r="K146" s="35" t="n">
        <v>99234</v>
      </c>
      <c r="L146" s="36" t="n">
        <v>7.7</v>
      </c>
      <c r="M146" s="37" t="n">
        <v>0</v>
      </c>
      <c r="N146" s="37" t="n">
        <v>0</v>
      </c>
      <c r="O146" s="37" t="n">
        <v>0</v>
      </c>
      <c r="P146" s="33"/>
    </row>
    <row r="147" customFormat="false" ht="15" hidden="false" customHeight="false" outlineLevel="0" collapsed="false">
      <c r="A147" s="33" t="s">
        <v>1208</v>
      </c>
      <c r="B147" s="33" t="s">
        <v>1209</v>
      </c>
      <c r="C147" s="33" t="s">
        <v>1210</v>
      </c>
      <c r="D147" s="33" t="s">
        <v>1211</v>
      </c>
      <c r="E147" s="33" t="s">
        <v>706</v>
      </c>
      <c r="F147" s="33" t="s">
        <v>883</v>
      </c>
      <c r="G147" s="33" t="s">
        <v>686</v>
      </c>
      <c r="H147" s="33" t="s">
        <v>944</v>
      </c>
      <c r="I147" s="34" t="n">
        <v>24</v>
      </c>
      <c r="J147" s="33" t="s">
        <v>703</v>
      </c>
      <c r="K147" s="35" t="n">
        <v>111908</v>
      </c>
      <c r="L147" s="36" t="n">
        <v>11.4</v>
      </c>
      <c r="M147" s="37" t="n">
        <v>40000</v>
      </c>
      <c r="N147" s="37" t="n">
        <v>10000</v>
      </c>
      <c r="O147" s="37" t="n">
        <v>0</v>
      </c>
      <c r="P147" s="33"/>
    </row>
    <row r="148" customFormat="false" ht="15" hidden="false" customHeight="false" outlineLevel="0" collapsed="false">
      <c r="A148" s="33" t="s">
        <v>1212</v>
      </c>
      <c r="B148" s="33" t="s">
        <v>1213</v>
      </c>
      <c r="C148" s="33" t="s">
        <v>1214</v>
      </c>
      <c r="D148" s="33" t="s">
        <v>705</v>
      </c>
      <c r="E148" s="33" t="s">
        <v>706</v>
      </c>
      <c r="F148" s="33" t="s">
        <v>685</v>
      </c>
      <c r="G148" s="33" t="s">
        <v>686</v>
      </c>
      <c r="H148" s="33" t="s">
        <v>687</v>
      </c>
      <c r="I148" s="34" t="n">
        <v>24</v>
      </c>
      <c r="J148" s="33" t="s">
        <v>703</v>
      </c>
      <c r="K148" s="35" t="n">
        <v>110540</v>
      </c>
      <c r="L148" s="36" t="n">
        <v>11.1</v>
      </c>
      <c r="M148" s="37" t="n">
        <v>79053</v>
      </c>
      <c r="N148" s="37" t="n">
        <v>0</v>
      </c>
      <c r="O148" s="37" t="n">
        <v>0</v>
      </c>
      <c r="P148" s="33" t="s">
        <v>688</v>
      </c>
    </row>
    <row r="149" customFormat="false" ht="15" hidden="false" customHeight="false" outlineLevel="0" collapsed="false">
      <c r="A149" s="33" t="s">
        <v>1215</v>
      </c>
      <c r="B149" s="33" t="s">
        <v>1216</v>
      </c>
      <c r="C149" s="33" t="s">
        <v>1217</v>
      </c>
      <c r="D149" s="33" t="s">
        <v>1058</v>
      </c>
      <c r="E149" s="33" t="s">
        <v>1218</v>
      </c>
      <c r="F149" s="33" t="s">
        <v>685</v>
      </c>
      <c r="G149" s="33" t="s">
        <v>686</v>
      </c>
      <c r="H149" s="33" t="s">
        <v>687</v>
      </c>
      <c r="I149" s="34" t="n">
        <v>24</v>
      </c>
      <c r="J149" s="33" t="s">
        <v>832</v>
      </c>
      <c r="K149" s="35" t="n">
        <v>124569</v>
      </c>
      <c r="L149" s="36" t="n">
        <v>11.2</v>
      </c>
      <c r="M149" s="37" t="n">
        <v>1750</v>
      </c>
      <c r="N149" s="37" t="n">
        <v>28253</v>
      </c>
      <c r="O149" s="37" t="n">
        <v>9</v>
      </c>
      <c r="P149" s="33" t="s">
        <v>742</v>
      </c>
    </row>
    <row r="150" customFormat="false" ht="15" hidden="false" customHeight="false" outlineLevel="0" collapsed="false">
      <c r="A150" s="33" t="s">
        <v>1219</v>
      </c>
      <c r="B150" s="33" t="s">
        <v>1220</v>
      </c>
      <c r="C150" s="33" t="s">
        <v>1221</v>
      </c>
      <c r="D150" s="33" t="s">
        <v>719</v>
      </c>
      <c r="E150" s="33" t="s">
        <v>710</v>
      </c>
      <c r="F150" s="33" t="s">
        <v>883</v>
      </c>
      <c r="G150" s="33" t="s">
        <v>686</v>
      </c>
      <c r="H150" s="33" t="s">
        <v>944</v>
      </c>
      <c r="I150" s="34" t="n">
        <v>24</v>
      </c>
      <c r="J150" s="33" t="s">
        <v>717</v>
      </c>
      <c r="K150" s="35" t="n">
        <v>95292</v>
      </c>
      <c r="L150" s="36" t="n">
        <v>6.8</v>
      </c>
      <c r="M150" s="37" t="n">
        <v>0</v>
      </c>
      <c r="N150" s="37" t="n">
        <v>0</v>
      </c>
      <c r="O150" s="37" t="n">
        <v>0</v>
      </c>
      <c r="P150" s="33"/>
    </row>
    <row r="151" customFormat="false" ht="15" hidden="false" customHeight="false" outlineLevel="0" collapsed="false">
      <c r="A151" s="33" t="s">
        <v>1222</v>
      </c>
      <c r="B151" s="33" t="s">
        <v>1223</v>
      </c>
      <c r="C151" s="33" t="s">
        <v>1224</v>
      </c>
      <c r="D151" s="33" t="s">
        <v>1225</v>
      </c>
      <c r="E151" s="33" t="s">
        <v>754</v>
      </c>
      <c r="F151" s="33" t="s">
        <v>685</v>
      </c>
      <c r="G151" s="33" t="s">
        <v>686</v>
      </c>
      <c r="H151" s="33" t="s">
        <v>733</v>
      </c>
      <c r="I151" s="34" t="n">
        <v>24</v>
      </c>
      <c r="J151" s="33" t="s">
        <v>751</v>
      </c>
      <c r="K151" s="35" t="n">
        <v>104549</v>
      </c>
      <c r="L151" s="36" t="n">
        <v>9.4</v>
      </c>
      <c r="M151" s="37" t="n">
        <v>18805</v>
      </c>
      <c r="N151" s="37" t="n">
        <v>0</v>
      </c>
      <c r="O151" s="37" t="n">
        <v>83</v>
      </c>
      <c r="P151" s="33" t="s">
        <v>688</v>
      </c>
    </row>
    <row r="152" customFormat="false" ht="15" hidden="false" customHeight="false" outlineLevel="0" collapsed="false">
      <c r="A152" s="33" t="s">
        <v>1226</v>
      </c>
      <c r="B152" s="33" t="s">
        <v>1227</v>
      </c>
      <c r="C152" s="33" t="s">
        <v>1228</v>
      </c>
      <c r="D152" s="33" t="s">
        <v>1229</v>
      </c>
      <c r="E152" s="33" t="s">
        <v>759</v>
      </c>
      <c r="F152" s="33" t="s">
        <v>685</v>
      </c>
      <c r="G152" s="33" t="s">
        <v>686</v>
      </c>
      <c r="H152" s="33" t="s">
        <v>909</v>
      </c>
      <c r="I152" s="34" t="n">
        <v>24</v>
      </c>
      <c r="J152" s="33" t="s">
        <v>768</v>
      </c>
      <c r="K152" s="35" t="n">
        <v>83078</v>
      </c>
      <c r="L152" s="36" t="n">
        <v>6.4</v>
      </c>
      <c r="M152" s="37" t="n">
        <v>1162</v>
      </c>
      <c r="N152" s="37" t="n">
        <v>8712</v>
      </c>
      <c r="O152" s="37" t="n">
        <v>0</v>
      </c>
      <c r="P152" s="33" t="s">
        <v>760</v>
      </c>
    </row>
    <row r="153" customFormat="false" ht="15" hidden="false" customHeight="false" outlineLevel="0" collapsed="false">
      <c r="A153" s="33" t="s">
        <v>1230</v>
      </c>
      <c r="B153" s="33" t="s">
        <v>1231</v>
      </c>
      <c r="C153" s="33" t="s">
        <v>1232</v>
      </c>
      <c r="D153" s="33" t="s">
        <v>1233</v>
      </c>
      <c r="E153" s="33" t="s">
        <v>824</v>
      </c>
      <c r="F153" s="33" t="s">
        <v>685</v>
      </c>
      <c r="G153" s="33" t="s">
        <v>686</v>
      </c>
      <c r="H153" s="33" t="s">
        <v>687</v>
      </c>
      <c r="I153" s="34" t="n">
        <v>24</v>
      </c>
      <c r="J153" s="33" t="s">
        <v>825</v>
      </c>
      <c r="K153" s="35" t="n">
        <v>84159</v>
      </c>
      <c r="L153" s="36" t="n">
        <v>6.1</v>
      </c>
      <c r="M153" s="37" t="n">
        <v>7709</v>
      </c>
      <c r="N153" s="37" t="n">
        <v>5372</v>
      </c>
      <c r="O153" s="37" t="n">
        <v>2</v>
      </c>
      <c r="P153" s="33" t="s">
        <v>692</v>
      </c>
    </row>
    <row r="154" customFormat="false" ht="15" hidden="false" customHeight="false" outlineLevel="0" collapsed="false">
      <c r="A154" s="33" t="s">
        <v>1234</v>
      </c>
      <c r="B154" s="33" t="s">
        <v>1235</v>
      </c>
      <c r="C154" s="33" t="s">
        <v>1236</v>
      </c>
      <c r="D154" s="33" t="s">
        <v>851</v>
      </c>
      <c r="E154" s="33" t="s">
        <v>852</v>
      </c>
      <c r="F154" s="33" t="s">
        <v>685</v>
      </c>
      <c r="G154" s="33" t="s">
        <v>686</v>
      </c>
      <c r="H154" s="33" t="s">
        <v>750</v>
      </c>
      <c r="I154" s="34" t="n">
        <v>24</v>
      </c>
      <c r="J154" s="33" t="s">
        <v>849</v>
      </c>
      <c r="K154" s="35" t="n">
        <v>120059</v>
      </c>
      <c r="L154" s="36" t="n">
        <v>11.3</v>
      </c>
      <c r="M154" s="37" t="n">
        <v>1671</v>
      </c>
      <c r="N154" s="37" t="n">
        <v>40111</v>
      </c>
      <c r="O154" s="37" t="n">
        <v>13</v>
      </c>
      <c r="P154" s="33" t="s">
        <v>688</v>
      </c>
    </row>
    <row r="155" customFormat="false" ht="15" hidden="false" customHeight="false" outlineLevel="0" collapsed="false">
      <c r="A155" s="33" t="s">
        <v>1237</v>
      </c>
      <c r="B155" s="33" t="s">
        <v>1238</v>
      </c>
      <c r="C155" s="33" t="s">
        <v>1239</v>
      </c>
      <c r="D155" s="33" t="s">
        <v>856</v>
      </c>
      <c r="E155" s="33" t="s">
        <v>852</v>
      </c>
      <c r="F155" s="33" t="s">
        <v>685</v>
      </c>
      <c r="G155" s="33" t="s">
        <v>686</v>
      </c>
      <c r="H155" s="33" t="s">
        <v>687</v>
      </c>
      <c r="I155" s="34" t="n">
        <v>24</v>
      </c>
      <c r="J155" s="33" t="s">
        <v>867</v>
      </c>
      <c r="K155" s="35" t="n">
        <v>99940</v>
      </c>
      <c r="L155" s="36" t="n">
        <v>8.9</v>
      </c>
      <c r="M155" s="37" t="n">
        <v>52484</v>
      </c>
      <c r="N155" s="37" t="n">
        <v>7970</v>
      </c>
      <c r="O155" s="37" t="n">
        <v>48</v>
      </c>
      <c r="P155" s="33" t="s">
        <v>688</v>
      </c>
    </row>
    <row r="156" customFormat="false" ht="15" hidden="false" customHeight="false" outlineLevel="0" collapsed="false">
      <c r="A156" s="33" t="s">
        <v>1240</v>
      </c>
      <c r="B156" s="33" t="s">
        <v>1241</v>
      </c>
      <c r="C156" s="33" t="s">
        <v>1242</v>
      </c>
      <c r="D156" s="33" t="s">
        <v>1243</v>
      </c>
      <c r="E156" s="33" t="s">
        <v>684</v>
      </c>
      <c r="F156" s="33" t="s">
        <v>685</v>
      </c>
      <c r="G156" s="33" t="s">
        <v>686</v>
      </c>
      <c r="H156" s="33" t="s">
        <v>750</v>
      </c>
      <c r="I156" s="34" t="n">
        <v>25</v>
      </c>
      <c r="J156" s="33" t="s">
        <v>681</v>
      </c>
      <c r="K156" s="35" t="n">
        <v>95408</v>
      </c>
      <c r="L156" s="36" t="n">
        <v>7.7</v>
      </c>
      <c r="M156" s="37" t="n">
        <v>2038</v>
      </c>
      <c r="N156" s="37" t="n">
        <v>106586</v>
      </c>
      <c r="O156" s="37" t="n">
        <v>0</v>
      </c>
      <c r="P156" s="33" t="s">
        <v>688</v>
      </c>
    </row>
    <row r="157" customFormat="false" ht="15" hidden="false" customHeight="false" outlineLevel="0" collapsed="false">
      <c r="A157" s="33" t="s">
        <v>1244</v>
      </c>
      <c r="B157" s="33" t="s">
        <v>1245</v>
      </c>
      <c r="C157" s="33" t="s">
        <v>1246</v>
      </c>
      <c r="D157" s="33" t="s">
        <v>1247</v>
      </c>
      <c r="E157" s="33" t="s">
        <v>710</v>
      </c>
      <c r="F157" s="33" t="s">
        <v>685</v>
      </c>
      <c r="G157" s="33" t="s">
        <v>686</v>
      </c>
      <c r="H157" s="33" t="s">
        <v>909</v>
      </c>
      <c r="I157" s="34" t="n">
        <v>25</v>
      </c>
      <c r="J157" s="33" t="s">
        <v>726</v>
      </c>
      <c r="K157" s="35" t="n">
        <v>80178</v>
      </c>
      <c r="L157" s="36" t="n">
        <v>5.9</v>
      </c>
      <c r="M157" s="37" t="n">
        <v>0</v>
      </c>
      <c r="N157" s="37" t="n">
        <v>31200</v>
      </c>
      <c r="O157" s="37" t="n">
        <v>1</v>
      </c>
      <c r="P157" s="33" t="s">
        <v>711</v>
      </c>
    </row>
    <row r="158" customFormat="false" ht="15" hidden="false" customHeight="false" outlineLevel="0" collapsed="false">
      <c r="A158" s="33" t="s">
        <v>1248</v>
      </c>
      <c r="B158" s="33" t="s">
        <v>1249</v>
      </c>
      <c r="C158" s="33" t="s">
        <v>1250</v>
      </c>
      <c r="D158" s="33" t="s">
        <v>856</v>
      </c>
      <c r="E158" s="33" t="s">
        <v>852</v>
      </c>
      <c r="F158" s="33" t="s">
        <v>685</v>
      </c>
      <c r="G158" s="33" t="s">
        <v>686</v>
      </c>
      <c r="H158" s="33" t="s">
        <v>750</v>
      </c>
      <c r="I158" s="34" t="n">
        <v>25</v>
      </c>
      <c r="J158" s="33" t="s">
        <v>853</v>
      </c>
      <c r="K158" s="35" t="n">
        <v>100464</v>
      </c>
      <c r="L158" s="36" t="n">
        <v>9</v>
      </c>
      <c r="M158" s="37" t="n">
        <v>1000</v>
      </c>
      <c r="N158" s="37" t="n">
        <v>39800</v>
      </c>
      <c r="O158" s="37" t="n">
        <v>5</v>
      </c>
      <c r="P158" s="33" t="s">
        <v>688</v>
      </c>
    </row>
    <row r="159" customFormat="false" ht="15" hidden="false" customHeight="false" outlineLevel="0" collapsed="false">
      <c r="A159" s="33" t="s">
        <v>1251</v>
      </c>
      <c r="B159" s="33"/>
      <c r="C159" s="33" t="s">
        <v>1252</v>
      </c>
      <c r="D159" s="33" t="s">
        <v>1253</v>
      </c>
      <c r="E159" s="33" t="s">
        <v>852</v>
      </c>
      <c r="F159" s="33" t="s">
        <v>685</v>
      </c>
      <c r="G159" s="33" t="s">
        <v>686</v>
      </c>
      <c r="H159" s="33" t="s">
        <v>767</v>
      </c>
      <c r="I159" s="34" t="n">
        <v>25</v>
      </c>
      <c r="J159" s="33" t="s">
        <v>873</v>
      </c>
      <c r="K159" s="35" t="n">
        <v>94110</v>
      </c>
      <c r="L159" s="36" t="n">
        <v>7.5</v>
      </c>
      <c r="M159" s="37" t="n">
        <v>0</v>
      </c>
      <c r="N159" s="37" t="n">
        <v>800</v>
      </c>
      <c r="O159" s="37" t="n">
        <v>0</v>
      </c>
      <c r="P159" s="33" t="s">
        <v>688</v>
      </c>
    </row>
    <row r="160" customFormat="false" ht="15" hidden="false" customHeight="false" outlineLevel="0" collapsed="false">
      <c r="A160" s="33" t="s">
        <v>1254</v>
      </c>
      <c r="B160" s="33" t="s">
        <v>1255</v>
      </c>
      <c r="C160" s="33" t="s">
        <v>1256</v>
      </c>
      <c r="D160" s="33" t="s">
        <v>1256</v>
      </c>
      <c r="E160" s="33" t="s">
        <v>684</v>
      </c>
      <c r="F160" s="33" t="s">
        <v>685</v>
      </c>
      <c r="G160" s="33" t="s">
        <v>686</v>
      </c>
      <c r="H160" s="33" t="s">
        <v>733</v>
      </c>
      <c r="I160" s="34" t="n">
        <v>26</v>
      </c>
      <c r="J160" s="33" t="s">
        <v>681</v>
      </c>
      <c r="K160" s="35" t="n">
        <v>96235</v>
      </c>
      <c r="L160" s="36" t="n">
        <v>8</v>
      </c>
      <c r="M160" s="37" t="n">
        <v>82682</v>
      </c>
      <c r="N160" s="37" t="n">
        <v>108513</v>
      </c>
      <c r="O160" s="37" t="n">
        <v>166</v>
      </c>
      <c r="P160" s="33" t="s">
        <v>688</v>
      </c>
    </row>
    <row r="161" customFormat="false" ht="15" hidden="false" customHeight="false" outlineLevel="0" collapsed="false">
      <c r="A161" s="33" t="s">
        <v>1257</v>
      </c>
      <c r="B161" s="33" t="s">
        <v>1258</v>
      </c>
      <c r="C161" s="33" t="s">
        <v>1259</v>
      </c>
      <c r="D161" s="33" t="s">
        <v>1260</v>
      </c>
      <c r="E161" s="33" t="s">
        <v>749</v>
      </c>
      <c r="F161" s="33" t="s">
        <v>685</v>
      </c>
      <c r="G161" s="33" t="s">
        <v>686</v>
      </c>
      <c r="H161" s="33" t="s">
        <v>750</v>
      </c>
      <c r="I161" s="34" t="n">
        <v>26</v>
      </c>
      <c r="J161" s="33" t="s">
        <v>1261</v>
      </c>
      <c r="K161" s="35" t="n">
        <v>67776</v>
      </c>
      <c r="L161" s="36" t="n">
        <v>4.5</v>
      </c>
      <c r="M161" s="37" t="n">
        <v>0</v>
      </c>
      <c r="N161" s="37" t="n">
        <v>7100</v>
      </c>
      <c r="O161" s="37" t="n">
        <v>0</v>
      </c>
      <c r="P161" s="33" t="s">
        <v>688</v>
      </c>
    </row>
    <row r="162" customFormat="false" ht="15" hidden="false" customHeight="false" outlineLevel="0" collapsed="false">
      <c r="A162" s="33" t="s">
        <v>1262</v>
      </c>
      <c r="B162" s="33" t="s">
        <v>1263</v>
      </c>
      <c r="C162" s="33" t="s">
        <v>1264</v>
      </c>
      <c r="D162" s="33" t="s">
        <v>748</v>
      </c>
      <c r="E162" s="33" t="s">
        <v>749</v>
      </c>
      <c r="F162" s="33" t="s">
        <v>685</v>
      </c>
      <c r="G162" s="33" t="s">
        <v>686</v>
      </c>
      <c r="H162" s="33" t="s">
        <v>750</v>
      </c>
      <c r="I162" s="34" t="n">
        <v>26</v>
      </c>
      <c r="J162" s="33" t="s">
        <v>746</v>
      </c>
      <c r="K162" s="35" t="n">
        <v>99383</v>
      </c>
      <c r="L162" s="36" t="n">
        <v>9.5</v>
      </c>
      <c r="M162" s="37" t="n">
        <v>0</v>
      </c>
      <c r="N162" s="37" t="n">
        <v>16673</v>
      </c>
      <c r="O162" s="37" t="n">
        <v>1</v>
      </c>
      <c r="P162" s="33" t="s">
        <v>688</v>
      </c>
    </row>
    <row r="163" customFormat="false" ht="15" hidden="false" customHeight="false" outlineLevel="0" collapsed="false">
      <c r="A163" s="33" t="s">
        <v>1265</v>
      </c>
      <c r="B163" s="33"/>
      <c r="C163" s="33" t="s">
        <v>1266</v>
      </c>
      <c r="D163" s="33" t="s">
        <v>1267</v>
      </c>
      <c r="E163" s="33" t="s">
        <v>759</v>
      </c>
      <c r="F163" s="33" t="s">
        <v>685</v>
      </c>
      <c r="G163" s="33" t="s">
        <v>686</v>
      </c>
      <c r="H163" s="33" t="s">
        <v>707</v>
      </c>
      <c r="I163" s="34" t="n">
        <v>26</v>
      </c>
      <c r="J163" s="33" t="s">
        <v>751</v>
      </c>
      <c r="K163" s="35" t="n">
        <v>100369</v>
      </c>
      <c r="L163" s="36" t="n">
        <v>8.7</v>
      </c>
      <c r="M163" s="37" t="n">
        <v>287</v>
      </c>
      <c r="N163" s="37" t="n">
        <v>24686</v>
      </c>
      <c r="O163" s="37" t="n">
        <v>1</v>
      </c>
      <c r="P163" s="33" t="s">
        <v>760</v>
      </c>
    </row>
    <row r="164" customFormat="false" ht="15" hidden="false" customHeight="false" outlineLevel="0" collapsed="false">
      <c r="A164" s="33" t="s">
        <v>1268</v>
      </c>
      <c r="B164" s="33" t="s">
        <v>1269</v>
      </c>
      <c r="C164" s="33" t="s">
        <v>1270</v>
      </c>
      <c r="D164" s="33" t="s">
        <v>1271</v>
      </c>
      <c r="E164" s="33" t="s">
        <v>696</v>
      </c>
      <c r="F164" s="33" t="s">
        <v>685</v>
      </c>
      <c r="G164" s="33" t="s">
        <v>686</v>
      </c>
      <c r="H164" s="33" t="s">
        <v>687</v>
      </c>
      <c r="I164" s="34" t="n">
        <v>27</v>
      </c>
      <c r="J164" s="33" t="s">
        <v>698</v>
      </c>
      <c r="K164" s="35" t="n">
        <v>166067</v>
      </c>
      <c r="L164" s="36" t="n">
        <v>19.1</v>
      </c>
      <c r="M164" s="37" t="n">
        <v>2366</v>
      </c>
      <c r="N164" s="37" t="n">
        <v>50999</v>
      </c>
      <c r="O164" s="37" t="n">
        <v>9</v>
      </c>
      <c r="P164" s="33" t="s">
        <v>700</v>
      </c>
    </row>
    <row r="165" customFormat="false" ht="15" hidden="false" customHeight="false" outlineLevel="0" collapsed="false">
      <c r="A165" s="33" t="s">
        <v>1272</v>
      </c>
      <c r="B165" s="33" t="s">
        <v>1273</v>
      </c>
      <c r="C165" s="33" t="s">
        <v>1274</v>
      </c>
      <c r="D165" s="33" t="s">
        <v>1115</v>
      </c>
      <c r="E165" s="33" t="s">
        <v>696</v>
      </c>
      <c r="F165" s="33" t="s">
        <v>685</v>
      </c>
      <c r="G165" s="33" t="s">
        <v>686</v>
      </c>
      <c r="H165" s="33" t="s">
        <v>1275</v>
      </c>
      <c r="I165" s="34" t="n">
        <v>27</v>
      </c>
      <c r="J165" s="33" t="s">
        <v>698</v>
      </c>
      <c r="K165" s="35" t="n">
        <v>171942</v>
      </c>
      <c r="L165" s="36" t="n">
        <v>20.1</v>
      </c>
      <c r="M165" s="37" t="n">
        <v>0</v>
      </c>
      <c r="N165" s="37" t="n">
        <v>86135</v>
      </c>
      <c r="O165" s="37" t="n">
        <v>1</v>
      </c>
      <c r="P165" s="33" t="s">
        <v>700</v>
      </c>
    </row>
    <row r="166" customFormat="false" ht="15" hidden="false" customHeight="false" outlineLevel="0" collapsed="false">
      <c r="A166" s="33" t="s">
        <v>1276</v>
      </c>
      <c r="B166" s="33" t="s">
        <v>1277</v>
      </c>
      <c r="C166" s="33" t="s">
        <v>1278</v>
      </c>
      <c r="D166" s="33" t="s">
        <v>705</v>
      </c>
      <c r="E166" s="33" t="s">
        <v>706</v>
      </c>
      <c r="F166" s="33" t="s">
        <v>685</v>
      </c>
      <c r="G166" s="33" t="s">
        <v>686</v>
      </c>
      <c r="H166" s="33" t="s">
        <v>707</v>
      </c>
      <c r="I166" s="34" t="n">
        <v>27</v>
      </c>
      <c r="J166" s="33" t="s">
        <v>703</v>
      </c>
      <c r="K166" s="35" t="n">
        <v>110180</v>
      </c>
      <c r="L166" s="36" t="n">
        <v>11.2</v>
      </c>
      <c r="M166" s="37" t="n">
        <v>33042</v>
      </c>
      <c r="N166" s="37" t="n">
        <v>145411</v>
      </c>
      <c r="O166" s="37" t="n">
        <v>181</v>
      </c>
      <c r="P166" s="33" t="s">
        <v>760</v>
      </c>
    </row>
    <row r="167" customFormat="false" ht="15" hidden="false" customHeight="false" outlineLevel="0" collapsed="false">
      <c r="A167" s="33" t="s">
        <v>1279</v>
      </c>
      <c r="B167" s="33" t="s">
        <v>1280</v>
      </c>
      <c r="C167" s="33" t="s">
        <v>1281</v>
      </c>
      <c r="D167" s="33" t="s">
        <v>1282</v>
      </c>
      <c r="E167" s="33" t="s">
        <v>754</v>
      </c>
      <c r="F167" s="33" t="s">
        <v>685</v>
      </c>
      <c r="G167" s="33" t="s">
        <v>686</v>
      </c>
      <c r="H167" s="33" t="s">
        <v>687</v>
      </c>
      <c r="I167" s="34" t="n">
        <v>27</v>
      </c>
      <c r="J167" s="33" t="s">
        <v>751</v>
      </c>
      <c r="K167" s="35" t="n">
        <v>104900</v>
      </c>
      <c r="L167" s="36" t="n">
        <v>9.5</v>
      </c>
      <c r="M167" s="37" t="n">
        <v>8745</v>
      </c>
      <c r="N167" s="37" t="n">
        <v>59659</v>
      </c>
      <c r="O167" s="37" t="n">
        <v>45</v>
      </c>
      <c r="P167" s="33" t="s">
        <v>692</v>
      </c>
    </row>
    <row r="168" customFormat="false" ht="15" hidden="false" customHeight="false" outlineLevel="0" collapsed="false">
      <c r="A168" s="33" t="s">
        <v>1283</v>
      </c>
      <c r="B168" s="33" t="s">
        <v>1284</v>
      </c>
      <c r="C168" s="33" t="s">
        <v>1285</v>
      </c>
      <c r="D168" s="33" t="s">
        <v>1286</v>
      </c>
      <c r="E168" s="33" t="s">
        <v>759</v>
      </c>
      <c r="F168" s="33" t="s">
        <v>685</v>
      </c>
      <c r="G168" s="33" t="s">
        <v>686</v>
      </c>
      <c r="H168" s="33" t="s">
        <v>750</v>
      </c>
      <c r="I168" s="34" t="n">
        <v>27</v>
      </c>
      <c r="J168" s="33" t="s">
        <v>761</v>
      </c>
      <c r="K168" s="35" t="n">
        <v>76678</v>
      </c>
      <c r="L168" s="36" t="n">
        <v>5.3</v>
      </c>
      <c r="M168" s="37" t="n">
        <v>336</v>
      </c>
      <c r="N168" s="37" t="n">
        <v>20157</v>
      </c>
      <c r="O168" s="37" t="n">
        <v>5</v>
      </c>
      <c r="P168" s="33" t="s">
        <v>700</v>
      </c>
    </row>
    <row r="169" customFormat="false" ht="15" hidden="false" customHeight="false" outlineLevel="0" collapsed="false">
      <c r="A169" s="33" t="s">
        <v>1287</v>
      </c>
      <c r="B169" s="33" t="s">
        <v>1288</v>
      </c>
      <c r="C169" s="33" t="s">
        <v>1289</v>
      </c>
      <c r="D169" s="33" t="s">
        <v>1290</v>
      </c>
      <c r="E169" s="33" t="s">
        <v>797</v>
      </c>
      <c r="F169" s="33" t="s">
        <v>883</v>
      </c>
      <c r="G169" s="33" t="s">
        <v>686</v>
      </c>
      <c r="H169" s="33" t="s">
        <v>1291</v>
      </c>
      <c r="I169" s="34" t="n">
        <v>27</v>
      </c>
      <c r="J169" s="33" t="s">
        <v>803</v>
      </c>
      <c r="K169" s="35" t="n">
        <v>87452</v>
      </c>
      <c r="L169" s="36" t="n">
        <v>8.2</v>
      </c>
      <c r="M169" s="37" t="n">
        <v>0</v>
      </c>
      <c r="N169" s="37" t="n">
        <v>0</v>
      </c>
      <c r="O169" s="37" t="n">
        <v>0</v>
      </c>
      <c r="P169" s="33"/>
    </row>
    <row r="170" customFormat="false" ht="15" hidden="false" customHeight="false" outlineLevel="0" collapsed="false">
      <c r="A170" s="33" t="s">
        <v>1292</v>
      </c>
      <c r="B170" s="33" t="s">
        <v>1293</v>
      </c>
      <c r="C170" s="33" t="s">
        <v>1294</v>
      </c>
      <c r="D170" s="33" t="s">
        <v>1295</v>
      </c>
      <c r="E170" s="33" t="s">
        <v>847</v>
      </c>
      <c r="F170" s="33" t="s">
        <v>685</v>
      </c>
      <c r="G170" s="33" t="s">
        <v>686</v>
      </c>
      <c r="H170" s="33" t="s">
        <v>687</v>
      </c>
      <c r="I170" s="34" t="n">
        <v>27</v>
      </c>
      <c r="J170" s="33" t="s">
        <v>843</v>
      </c>
      <c r="K170" s="35"/>
      <c r="L170" s="36"/>
      <c r="M170" s="37" t="n">
        <v>11100</v>
      </c>
      <c r="N170" s="37" t="n">
        <v>620</v>
      </c>
      <c r="O170" s="37" t="n">
        <v>1</v>
      </c>
      <c r="P170" s="33" t="s">
        <v>742</v>
      </c>
    </row>
    <row r="171" customFormat="false" ht="15" hidden="false" customHeight="false" outlineLevel="0" collapsed="false">
      <c r="A171" s="33" t="s">
        <v>1296</v>
      </c>
      <c r="B171" s="33" t="s">
        <v>1297</v>
      </c>
      <c r="C171" s="33" t="s">
        <v>1298</v>
      </c>
      <c r="D171" s="33" t="s">
        <v>1299</v>
      </c>
      <c r="E171" s="33" t="s">
        <v>852</v>
      </c>
      <c r="F171" s="33" t="s">
        <v>685</v>
      </c>
      <c r="G171" s="33" t="s">
        <v>686</v>
      </c>
      <c r="H171" s="33" t="s">
        <v>687</v>
      </c>
      <c r="I171" s="34" t="n">
        <v>27</v>
      </c>
      <c r="J171" s="33" t="s">
        <v>853</v>
      </c>
      <c r="K171" s="35" t="n">
        <v>112159</v>
      </c>
      <c r="L171" s="36" t="n">
        <v>10.1</v>
      </c>
      <c r="M171" s="37" t="n">
        <v>2890</v>
      </c>
      <c r="N171" s="37" t="n">
        <v>45831</v>
      </c>
      <c r="O171" s="37" t="n">
        <v>2</v>
      </c>
      <c r="P171" s="33" t="s">
        <v>742</v>
      </c>
    </row>
    <row r="172" customFormat="false" ht="15" hidden="false" customHeight="false" outlineLevel="0" collapsed="false">
      <c r="A172" s="33" t="s">
        <v>1300</v>
      </c>
      <c r="B172" s="33"/>
      <c r="C172" s="33" t="s">
        <v>1301</v>
      </c>
      <c r="D172" s="33" t="s">
        <v>1302</v>
      </c>
      <c r="E172" s="33" t="s">
        <v>754</v>
      </c>
      <c r="F172" s="33" t="s">
        <v>685</v>
      </c>
      <c r="G172" s="33" t="s">
        <v>686</v>
      </c>
      <c r="H172" s="33" t="s">
        <v>687</v>
      </c>
      <c r="I172" s="34" t="n">
        <v>28</v>
      </c>
      <c r="J172" s="33" t="s">
        <v>751</v>
      </c>
      <c r="K172" s="35" t="n">
        <v>97470</v>
      </c>
      <c r="L172" s="36" t="n">
        <v>8.5</v>
      </c>
      <c r="M172" s="37" t="n">
        <v>100</v>
      </c>
      <c r="N172" s="37" t="n">
        <v>9900</v>
      </c>
      <c r="O172" s="37" t="n">
        <v>1</v>
      </c>
      <c r="P172" s="33" t="s">
        <v>723</v>
      </c>
    </row>
    <row r="173" customFormat="false" ht="15" hidden="false" customHeight="false" outlineLevel="0" collapsed="false">
      <c r="A173" s="33" t="s">
        <v>1303</v>
      </c>
      <c r="B173" s="33" t="s">
        <v>1304</v>
      </c>
      <c r="C173" s="33" t="s">
        <v>1305</v>
      </c>
      <c r="D173" s="33" t="s">
        <v>1306</v>
      </c>
      <c r="E173" s="33" t="s">
        <v>759</v>
      </c>
      <c r="F173" s="33" t="s">
        <v>685</v>
      </c>
      <c r="G173" s="33" t="s">
        <v>686</v>
      </c>
      <c r="H173" s="33" t="s">
        <v>733</v>
      </c>
      <c r="I173" s="34" t="n">
        <v>28</v>
      </c>
      <c r="J173" s="33" t="s">
        <v>765</v>
      </c>
      <c r="K173" s="35" t="n">
        <v>84149</v>
      </c>
      <c r="L173" s="36" t="n">
        <v>6.6</v>
      </c>
      <c r="M173" s="37" t="n">
        <v>349</v>
      </c>
      <c r="N173" s="37" t="n">
        <v>1949</v>
      </c>
      <c r="O173" s="37" t="n">
        <v>0</v>
      </c>
      <c r="P173" s="33" t="s">
        <v>760</v>
      </c>
    </row>
    <row r="174" customFormat="false" ht="15" hidden="false" customHeight="false" outlineLevel="0" collapsed="false">
      <c r="A174" s="33" t="s">
        <v>1307</v>
      </c>
      <c r="B174" s="33" t="s">
        <v>1308</v>
      </c>
      <c r="C174" s="33" t="s">
        <v>1309</v>
      </c>
      <c r="D174" s="33" t="s">
        <v>1310</v>
      </c>
      <c r="E174" s="33" t="s">
        <v>824</v>
      </c>
      <c r="F174" s="33" t="s">
        <v>685</v>
      </c>
      <c r="G174" s="33" t="s">
        <v>686</v>
      </c>
      <c r="H174" s="33" t="s">
        <v>687</v>
      </c>
      <c r="I174" s="34" t="n">
        <v>28</v>
      </c>
      <c r="J174" s="33" t="s">
        <v>832</v>
      </c>
      <c r="K174" s="35" t="n">
        <v>121568</v>
      </c>
      <c r="L174" s="36" t="n">
        <v>10.9</v>
      </c>
      <c r="M174" s="37" t="n">
        <v>25018</v>
      </c>
      <c r="N174" s="37" t="n">
        <v>94382</v>
      </c>
      <c r="O174" s="37" t="n">
        <v>96</v>
      </c>
      <c r="P174" s="33" t="s">
        <v>692</v>
      </c>
    </row>
    <row r="175" customFormat="false" ht="15" hidden="false" customHeight="false" outlineLevel="0" collapsed="false">
      <c r="A175" s="33" t="s">
        <v>1311</v>
      </c>
      <c r="B175" s="33" t="s">
        <v>1312</v>
      </c>
      <c r="C175" s="33" t="s">
        <v>1313</v>
      </c>
      <c r="D175" s="33" t="s">
        <v>1313</v>
      </c>
      <c r="E175" s="33" t="s">
        <v>842</v>
      </c>
      <c r="F175" s="33" t="s">
        <v>685</v>
      </c>
      <c r="G175" s="33" t="s">
        <v>686</v>
      </c>
      <c r="H175" s="33" t="s">
        <v>687</v>
      </c>
      <c r="I175" s="34" t="n">
        <v>28</v>
      </c>
      <c r="J175" s="33" t="s">
        <v>839</v>
      </c>
      <c r="K175" s="35" t="n">
        <v>109189</v>
      </c>
      <c r="L175" s="36" t="n">
        <v>11.2</v>
      </c>
      <c r="M175" s="37" t="n">
        <v>3000</v>
      </c>
      <c r="N175" s="37" t="n">
        <v>10500</v>
      </c>
      <c r="O175" s="37" t="n">
        <v>0</v>
      </c>
      <c r="P175" s="33" t="s">
        <v>723</v>
      </c>
    </row>
    <row r="176" customFormat="false" ht="15" hidden="false" customHeight="false" outlineLevel="0" collapsed="false">
      <c r="A176" s="33" t="s">
        <v>1314</v>
      </c>
      <c r="B176" s="33" t="s">
        <v>1315</v>
      </c>
      <c r="C176" s="33" t="s">
        <v>1316</v>
      </c>
      <c r="D176" s="33" t="s">
        <v>1317</v>
      </c>
      <c r="E176" s="33" t="s">
        <v>852</v>
      </c>
      <c r="F176" s="33" t="s">
        <v>685</v>
      </c>
      <c r="G176" s="33" t="s">
        <v>686</v>
      </c>
      <c r="H176" s="33" t="s">
        <v>687</v>
      </c>
      <c r="I176" s="34" t="n">
        <v>28</v>
      </c>
      <c r="J176" s="33" t="s">
        <v>864</v>
      </c>
      <c r="K176" s="35" t="n">
        <v>106996</v>
      </c>
      <c r="L176" s="36" t="n">
        <v>9.5</v>
      </c>
      <c r="M176" s="37" t="n">
        <v>1678</v>
      </c>
      <c r="N176" s="37" t="n">
        <v>83653</v>
      </c>
      <c r="O176" s="37" t="n">
        <v>34</v>
      </c>
      <c r="P176" s="33" t="s">
        <v>688</v>
      </c>
    </row>
    <row r="177" customFormat="false" ht="15" hidden="false" customHeight="false" outlineLevel="0" collapsed="false">
      <c r="A177" s="33" t="s">
        <v>1318</v>
      </c>
      <c r="B177" s="33" t="s">
        <v>1319</v>
      </c>
      <c r="C177" s="33" t="s">
        <v>1320</v>
      </c>
      <c r="D177" s="33" t="s">
        <v>1207</v>
      </c>
      <c r="E177" s="33" t="s">
        <v>879</v>
      </c>
      <c r="F177" s="33" t="s">
        <v>685</v>
      </c>
      <c r="G177" s="33" t="s">
        <v>686</v>
      </c>
      <c r="H177" s="33" t="s">
        <v>1321</v>
      </c>
      <c r="I177" s="34" t="n">
        <v>28</v>
      </c>
      <c r="J177" s="33" t="s">
        <v>876</v>
      </c>
      <c r="K177" s="35" t="n">
        <v>96984</v>
      </c>
      <c r="L177" s="36" t="n">
        <v>7.4</v>
      </c>
      <c r="M177" s="37" t="n">
        <v>3691</v>
      </c>
      <c r="N177" s="37" t="n">
        <v>59751</v>
      </c>
      <c r="O177" s="37" t="n">
        <v>8</v>
      </c>
      <c r="P177" s="33" t="s">
        <v>692</v>
      </c>
    </row>
    <row r="178" customFormat="false" ht="15" hidden="false" customHeight="false" outlineLevel="0" collapsed="false">
      <c r="A178" s="33" t="s">
        <v>1322</v>
      </c>
      <c r="B178" s="33"/>
      <c r="C178" s="33" t="s">
        <v>1323</v>
      </c>
      <c r="D178" s="33" t="s">
        <v>1324</v>
      </c>
      <c r="E178" s="33" t="s">
        <v>684</v>
      </c>
      <c r="F178" s="33" t="s">
        <v>685</v>
      </c>
      <c r="G178" s="33" t="s">
        <v>686</v>
      </c>
      <c r="H178" s="33" t="s">
        <v>687</v>
      </c>
      <c r="I178" s="34" t="n">
        <v>29</v>
      </c>
      <c r="J178" s="33" t="s">
        <v>681</v>
      </c>
      <c r="K178" s="35" t="n">
        <v>90897</v>
      </c>
      <c r="L178" s="36" t="n">
        <v>7.8</v>
      </c>
      <c r="M178" s="37" t="n">
        <v>0</v>
      </c>
      <c r="N178" s="37" t="n">
        <v>25000</v>
      </c>
      <c r="O178" s="37" t="n">
        <v>0</v>
      </c>
      <c r="P178" s="33" t="s">
        <v>688</v>
      </c>
    </row>
    <row r="179" customFormat="false" ht="15" hidden="false" customHeight="false" outlineLevel="0" collapsed="false">
      <c r="A179" s="33" t="s">
        <v>1325</v>
      </c>
      <c r="B179" s="33" t="s">
        <v>1326</v>
      </c>
      <c r="C179" s="33" t="s">
        <v>1327</v>
      </c>
      <c r="D179" s="33" t="s">
        <v>1328</v>
      </c>
      <c r="E179" s="33" t="s">
        <v>696</v>
      </c>
      <c r="F179" s="33" t="s">
        <v>685</v>
      </c>
      <c r="G179" s="33" t="s">
        <v>686</v>
      </c>
      <c r="H179" s="33" t="s">
        <v>707</v>
      </c>
      <c r="I179" s="34" t="n">
        <v>29</v>
      </c>
      <c r="J179" s="33" t="s">
        <v>693</v>
      </c>
      <c r="K179" s="35" t="n">
        <v>102785</v>
      </c>
      <c r="L179" s="36" t="n">
        <v>9.2</v>
      </c>
      <c r="M179" s="37" t="n">
        <v>11481</v>
      </c>
      <c r="N179" s="37" t="n">
        <v>205496</v>
      </c>
      <c r="O179" s="37" t="n">
        <v>37</v>
      </c>
      <c r="P179" s="33" t="s">
        <v>688</v>
      </c>
    </row>
    <row r="180" customFormat="false" ht="15" hidden="false" customHeight="false" outlineLevel="0" collapsed="false">
      <c r="A180" s="33" t="s">
        <v>1329</v>
      </c>
      <c r="B180" s="33" t="s">
        <v>1330</v>
      </c>
      <c r="C180" s="33" t="s">
        <v>1331</v>
      </c>
      <c r="D180" s="33" t="s">
        <v>748</v>
      </c>
      <c r="E180" s="33" t="s">
        <v>749</v>
      </c>
      <c r="F180" s="33" t="s">
        <v>685</v>
      </c>
      <c r="G180" s="33" t="s">
        <v>686</v>
      </c>
      <c r="H180" s="33" t="s">
        <v>750</v>
      </c>
      <c r="I180" s="34" t="n">
        <v>29</v>
      </c>
      <c r="J180" s="33" t="s">
        <v>746</v>
      </c>
      <c r="K180" s="35" t="n">
        <v>91419</v>
      </c>
      <c r="L180" s="36" t="n">
        <v>8.1</v>
      </c>
      <c r="M180" s="37" t="n">
        <v>0</v>
      </c>
      <c r="N180" s="37" t="n">
        <v>34500</v>
      </c>
      <c r="O180" s="37" t="n">
        <v>7</v>
      </c>
      <c r="P180" s="33" t="s">
        <v>692</v>
      </c>
    </row>
    <row r="181" customFormat="false" ht="15" hidden="false" customHeight="false" outlineLevel="0" collapsed="false">
      <c r="A181" s="33" t="s">
        <v>1332</v>
      </c>
      <c r="B181" s="33" t="s">
        <v>1333</v>
      </c>
      <c r="C181" s="33" t="s">
        <v>1334</v>
      </c>
      <c r="D181" s="33" t="s">
        <v>748</v>
      </c>
      <c r="E181" s="33" t="s">
        <v>749</v>
      </c>
      <c r="F181" s="33" t="s">
        <v>685</v>
      </c>
      <c r="G181" s="33" t="s">
        <v>686</v>
      </c>
      <c r="H181" s="33" t="s">
        <v>750</v>
      </c>
      <c r="I181" s="34" t="n">
        <v>29</v>
      </c>
      <c r="J181" s="33" t="s">
        <v>746</v>
      </c>
      <c r="K181" s="35" t="n">
        <v>93028</v>
      </c>
      <c r="L181" s="36" t="n">
        <v>8.4</v>
      </c>
      <c r="M181" s="37" t="n">
        <v>1500</v>
      </c>
      <c r="N181" s="37" t="n">
        <v>5250</v>
      </c>
      <c r="O181" s="37" t="n">
        <v>10</v>
      </c>
      <c r="P181" s="33" t="s">
        <v>692</v>
      </c>
    </row>
    <row r="182" customFormat="false" ht="15" hidden="false" customHeight="false" outlineLevel="0" collapsed="false">
      <c r="A182" s="33" t="s">
        <v>1335</v>
      </c>
      <c r="B182" s="33" t="s">
        <v>1336</v>
      </c>
      <c r="C182" s="33" t="s">
        <v>1337</v>
      </c>
      <c r="D182" s="33" t="s">
        <v>1338</v>
      </c>
      <c r="E182" s="33" t="s">
        <v>754</v>
      </c>
      <c r="F182" s="33" t="s">
        <v>685</v>
      </c>
      <c r="G182" s="33" t="s">
        <v>686</v>
      </c>
      <c r="H182" s="33" t="s">
        <v>909</v>
      </c>
      <c r="I182" s="34" t="n">
        <v>29</v>
      </c>
      <c r="J182" s="33" t="s">
        <v>751</v>
      </c>
      <c r="K182" s="35" t="n">
        <v>103683</v>
      </c>
      <c r="L182" s="36" t="n">
        <v>9.4</v>
      </c>
      <c r="M182" s="37" t="n">
        <v>2000</v>
      </c>
      <c r="N182" s="37" t="n">
        <v>11300</v>
      </c>
      <c r="O182" s="37" t="n">
        <v>0</v>
      </c>
      <c r="P182" s="33" t="s">
        <v>692</v>
      </c>
    </row>
    <row r="183" customFormat="false" ht="15" hidden="false" customHeight="false" outlineLevel="0" collapsed="false">
      <c r="A183" s="33" t="s">
        <v>1339</v>
      </c>
      <c r="B183" s="33" t="s">
        <v>1340</v>
      </c>
      <c r="C183" s="33" t="s">
        <v>1341</v>
      </c>
      <c r="D183" s="33" t="s">
        <v>1342</v>
      </c>
      <c r="E183" s="33" t="s">
        <v>1343</v>
      </c>
      <c r="F183" s="33" t="s">
        <v>685</v>
      </c>
      <c r="G183" s="33" t="s">
        <v>686</v>
      </c>
      <c r="H183" s="33" t="s">
        <v>764</v>
      </c>
      <c r="I183" s="34" t="n">
        <v>29</v>
      </c>
      <c r="J183" s="33" t="s">
        <v>821</v>
      </c>
      <c r="K183" s="35" t="n">
        <v>86072</v>
      </c>
      <c r="L183" s="36" t="n">
        <v>6.9</v>
      </c>
      <c r="M183" s="37" t="n">
        <v>5159</v>
      </c>
      <c r="N183" s="37" t="n">
        <v>12548</v>
      </c>
      <c r="O183" s="37" t="n">
        <v>9</v>
      </c>
      <c r="P183" s="33" t="s">
        <v>711</v>
      </c>
    </row>
    <row r="184" customFormat="false" ht="15" hidden="false" customHeight="false" outlineLevel="0" collapsed="false">
      <c r="A184" s="33" t="s">
        <v>1344</v>
      </c>
      <c r="B184" s="33"/>
      <c r="C184" s="33" t="s">
        <v>1345</v>
      </c>
      <c r="D184" s="33" t="s">
        <v>1346</v>
      </c>
      <c r="E184" s="33" t="s">
        <v>777</v>
      </c>
      <c r="F184" s="33" t="s">
        <v>685</v>
      </c>
      <c r="G184" s="33" t="s">
        <v>686</v>
      </c>
      <c r="H184" s="33" t="s">
        <v>687</v>
      </c>
      <c r="I184" s="34" t="n">
        <v>29</v>
      </c>
      <c r="J184" s="33" t="s">
        <v>930</v>
      </c>
      <c r="K184" s="35" t="n">
        <v>119310</v>
      </c>
      <c r="L184" s="36" t="n">
        <v>13.9</v>
      </c>
      <c r="M184" s="37" t="n">
        <v>50</v>
      </c>
      <c r="N184" s="37" t="n">
        <v>1500</v>
      </c>
      <c r="O184" s="37" t="n">
        <v>0</v>
      </c>
      <c r="P184" s="33" t="s">
        <v>688</v>
      </c>
    </row>
    <row r="185" customFormat="false" ht="15" hidden="false" customHeight="false" outlineLevel="0" collapsed="false">
      <c r="A185" s="33" t="s">
        <v>1347</v>
      </c>
      <c r="B185" s="33" t="s">
        <v>1348</v>
      </c>
      <c r="C185" s="33" t="s">
        <v>1349</v>
      </c>
      <c r="D185" s="33" t="s">
        <v>1350</v>
      </c>
      <c r="E185" s="33" t="s">
        <v>777</v>
      </c>
      <c r="F185" s="33" t="s">
        <v>685</v>
      </c>
      <c r="G185" s="33" t="s">
        <v>686</v>
      </c>
      <c r="H185" s="33" t="s">
        <v>687</v>
      </c>
      <c r="I185" s="34" t="n">
        <v>29</v>
      </c>
      <c r="J185" s="33" t="s">
        <v>1351</v>
      </c>
      <c r="K185" s="35" t="n">
        <v>81347</v>
      </c>
      <c r="L185" s="36" t="n">
        <v>6.9</v>
      </c>
      <c r="M185" s="37" t="n">
        <v>3381</v>
      </c>
      <c r="N185" s="37" t="n">
        <v>23345</v>
      </c>
      <c r="O185" s="37" t="n">
        <v>17</v>
      </c>
      <c r="P185" s="33" t="s">
        <v>688</v>
      </c>
    </row>
    <row r="186" customFormat="false" ht="15" hidden="false" customHeight="false" outlineLevel="0" collapsed="false">
      <c r="A186" s="33" t="s">
        <v>1352</v>
      </c>
      <c r="B186" s="33" t="s">
        <v>1353</v>
      </c>
      <c r="C186" s="33" t="s">
        <v>1354</v>
      </c>
      <c r="D186" s="33" t="s">
        <v>1355</v>
      </c>
      <c r="E186" s="33" t="s">
        <v>797</v>
      </c>
      <c r="F186" s="33" t="s">
        <v>685</v>
      </c>
      <c r="G186" s="33" t="s">
        <v>686</v>
      </c>
      <c r="H186" s="33" t="s">
        <v>767</v>
      </c>
      <c r="I186" s="34" t="n">
        <v>29</v>
      </c>
      <c r="J186" s="33" t="s">
        <v>799</v>
      </c>
      <c r="K186" s="35" t="n">
        <v>88006</v>
      </c>
      <c r="L186" s="36" t="n">
        <v>7.5</v>
      </c>
      <c r="M186" s="37" t="n">
        <v>1410</v>
      </c>
      <c r="N186" s="37" t="n">
        <v>37142</v>
      </c>
      <c r="O186" s="37" t="n">
        <v>29</v>
      </c>
      <c r="P186" s="33" t="s">
        <v>688</v>
      </c>
    </row>
    <row r="187" customFormat="false" ht="15" hidden="false" customHeight="false" outlineLevel="0" collapsed="false">
      <c r="A187" s="33" t="s">
        <v>1356</v>
      </c>
      <c r="B187" s="33" t="s">
        <v>1357</v>
      </c>
      <c r="C187" s="33" t="s">
        <v>1358</v>
      </c>
      <c r="D187" s="33" t="s">
        <v>1359</v>
      </c>
      <c r="E187" s="33" t="s">
        <v>797</v>
      </c>
      <c r="F187" s="33" t="s">
        <v>685</v>
      </c>
      <c r="G187" s="33" t="s">
        <v>686</v>
      </c>
      <c r="H187" s="33" t="s">
        <v>733</v>
      </c>
      <c r="I187" s="34" t="n">
        <v>29</v>
      </c>
      <c r="J187" s="33" t="s">
        <v>803</v>
      </c>
      <c r="K187" s="35" t="n">
        <v>94552</v>
      </c>
      <c r="L187" s="36" t="n">
        <v>9.1</v>
      </c>
      <c r="M187" s="37" t="n">
        <v>2000</v>
      </c>
      <c r="N187" s="37" t="n">
        <v>12000</v>
      </c>
      <c r="O187" s="37" t="n">
        <v>11</v>
      </c>
      <c r="P187" s="33" t="s">
        <v>692</v>
      </c>
    </row>
    <row r="188" customFormat="false" ht="15" hidden="false" customHeight="false" outlineLevel="0" collapsed="false">
      <c r="A188" s="33" t="s">
        <v>1360</v>
      </c>
      <c r="B188" s="33" t="s">
        <v>1361</v>
      </c>
      <c r="C188" s="33" t="s">
        <v>1362</v>
      </c>
      <c r="D188" s="33" t="s">
        <v>1363</v>
      </c>
      <c r="E188" s="33" t="s">
        <v>842</v>
      </c>
      <c r="F188" s="33" t="s">
        <v>685</v>
      </c>
      <c r="G188" s="33" t="s">
        <v>686</v>
      </c>
      <c r="H188" s="33" t="s">
        <v>687</v>
      </c>
      <c r="I188" s="34" t="n">
        <v>29</v>
      </c>
      <c r="J188" s="33" t="s">
        <v>839</v>
      </c>
      <c r="K188" s="35" t="n">
        <v>100701</v>
      </c>
      <c r="L188" s="36" t="n">
        <v>9.5</v>
      </c>
      <c r="M188" s="37" t="n">
        <v>2500</v>
      </c>
      <c r="N188" s="37" t="n">
        <v>2600</v>
      </c>
      <c r="O188" s="37" t="n">
        <v>2</v>
      </c>
      <c r="P188" s="33" t="s">
        <v>723</v>
      </c>
    </row>
    <row r="189" customFormat="false" ht="15" hidden="false" customHeight="false" outlineLevel="0" collapsed="false">
      <c r="A189" s="33" t="s">
        <v>1364</v>
      </c>
      <c r="B189" s="33" t="s">
        <v>1365</v>
      </c>
      <c r="C189" s="33" t="s">
        <v>1366</v>
      </c>
      <c r="D189" s="33" t="s">
        <v>1367</v>
      </c>
      <c r="E189" s="33" t="s">
        <v>852</v>
      </c>
      <c r="F189" s="33" t="s">
        <v>685</v>
      </c>
      <c r="G189" s="33" t="s">
        <v>686</v>
      </c>
      <c r="H189" s="33" t="s">
        <v>750</v>
      </c>
      <c r="I189" s="34" t="n">
        <v>29</v>
      </c>
      <c r="J189" s="33" t="s">
        <v>870</v>
      </c>
      <c r="K189" s="35" t="n">
        <v>99465</v>
      </c>
      <c r="L189" s="36" t="n">
        <v>8.1</v>
      </c>
      <c r="M189" s="37" t="n">
        <v>6959</v>
      </c>
      <c r="N189" s="37" t="n">
        <v>23700</v>
      </c>
      <c r="O189" s="37" t="n">
        <v>9</v>
      </c>
      <c r="P189" s="33" t="s">
        <v>688</v>
      </c>
    </row>
    <row r="190" customFormat="false" ht="15" hidden="false" customHeight="false" outlineLevel="0" collapsed="false">
      <c r="A190" s="33" t="s">
        <v>1368</v>
      </c>
      <c r="B190" s="33"/>
      <c r="C190" s="33" t="s">
        <v>1369</v>
      </c>
      <c r="D190" s="33" t="s">
        <v>1370</v>
      </c>
      <c r="E190" s="33" t="s">
        <v>710</v>
      </c>
      <c r="F190" s="33" t="s">
        <v>685</v>
      </c>
      <c r="G190" s="33" t="s">
        <v>686</v>
      </c>
      <c r="H190" s="33" t="s">
        <v>687</v>
      </c>
      <c r="I190" s="34" t="n">
        <v>30</v>
      </c>
      <c r="J190" s="33" t="s">
        <v>726</v>
      </c>
      <c r="K190" s="35" t="n">
        <v>73252</v>
      </c>
      <c r="L190" s="36" t="n">
        <v>5.1</v>
      </c>
      <c r="M190" s="37" t="n">
        <v>800</v>
      </c>
      <c r="N190" s="37" t="n">
        <v>5094</v>
      </c>
      <c r="O190" s="37" t="n">
        <v>0</v>
      </c>
      <c r="P190" s="33" t="s">
        <v>711</v>
      </c>
    </row>
    <row r="191" customFormat="false" ht="15" hidden="false" customHeight="false" outlineLevel="0" collapsed="false">
      <c r="A191" s="33" t="s">
        <v>1371</v>
      </c>
      <c r="B191" s="33" t="s">
        <v>1372</v>
      </c>
      <c r="C191" s="33" t="s">
        <v>1373</v>
      </c>
      <c r="D191" s="33" t="s">
        <v>1373</v>
      </c>
      <c r="E191" s="33" t="s">
        <v>749</v>
      </c>
      <c r="F191" s="33" t="s">
        <v>685</v>
      </c>
      <c r="G191" s="33" t="s">
        <v>686</v>
      </c>
      <c r="H191" s="33" t="s">
        <v>750</v>
      </c>
      <c r="I191" s="34" t="n">
        <v>30</v>
      </c>
      <c r="J191" s="33" t="s">
        <v>746</v>
      </c>
      <c r="K191" s="35" t="n">
        <v>100935</v>
      </c>
      <c r="L191" s="36" t="n">
        <v>9.9</v>
      </c>
      <c r="M191" s="37" t="n">
        <v>5000</v>
      </c>
      <c r="N191" s="37" t="n">
        <v>20000</v>
      </c>
      <c r="O191" s="37" t="n">
        <v>21</v>
      </c>
      <c r="P191" s="33" t="s">
        <v>692</v>
      </c>
    </row>
    <row r="192" customFormat="false" ht="15" hidden="false" customHeight="false" outlineLevel="0" collapsed="false">
      <c r="A192" s="33" t="s">
        <v>1374</v>
      </c>
      <c r="B192" s="33" t="s">
        <v>1375</v>
      </c>
      <c r="C192" s="33" t="s">
        <v>1376</v>
      </c>
      <c r="D192" s="33" t="s">
        <v>1377</v>
      </c>
      <c r="E192" s="33" t="s">
        <v>759</v>
      </c>
      <c r="F192" s="33" t="s">
        <v>685</v>
      </c>
      <c r="G192" s="33" t="s">
        <v>686</v>
      </c>
      <c r="H192" s="33" t="s">
        <v>687</v>
      </c>
      <c r="I192" s="34" t="n">
        <v>30</v>
      </c>
      <c r="J192" s="33" t="s">
        <v>768</v>
      </c>
      <c r="K192" s="35" t="n">
        <v>82955</v>
      </c>
      <c r="L192" s="36" t="n">
        <v>6.3</v>
      </c>
      <c r="M192" s="37" t="n">
        <v>90</v>
      </c>
      <c r="N192" s="37" t="n">
        <v>362</v>
      </c>
      <c r="O192" s="37" t="n">
        <v>0</v>
      </c>
      <c r="P192" s="33" t="s">
        <v>760</v>
      </c>
    </row>
    <row r="193" customFormat="false" ht="15" hidden="false" customHeight="false" outlineLevel="0" collapsed="false">
      <c r="A193" s="33" t="s">
        <v>1378</v>
      </c>
      <c r="B193" s="33"/>
      <c r="C193" s="33" t="s">
        <v>1379</v>
      </c>
      <c r="D193" s="33" t="s">
        <v>1380</v>
      </c>
      <c r="E193" s="33" t="s">
        <v>810</v>
      </c>
      <c r="F193" s="33" t="s">
        <v>685</v>
      </c>
      <c r="G193" s="33" t="s">
        <v>686</v>
      </c>
      <c r="H193" s="33" t="s">
        <v>687</v>
      </c>
      <c r="I193" s="34" t="n">
        <v>30</v>
      </c>
      <c r="J193" s="33" t="s">
        <v>807</v>
      </c>
      <c r="K193" s="35" t="n">
        <v>114048</v>
      </c>
      <c r="L193" s="36" t="n">
        <v>10.6</v>
      </c>
      <c r="M193" s="37" t="n">
        <v>5000</v>
      </c>
      <c r="N193" s="37" t="n">
        <v>11703</v>
      </c>
      <c r="O193" s="37" t="n">
        <v>0</v>
      </c>
      <c r="P193" s="33" t="s">
        <v>700</v>
      </c>
    </row>
    <row r="194" customFormat="false" ht="15" hidden="false" customHeight="false" outlineLevel="0" collapsed="false">
      <c r="A194" s="33" t="s">
        <v>1381</v>
      </c>
      <c r="B194" s="33" t="s">
        <v>1382</v>
      </c>
      <c r="C194" s="33" t="s">
        <v>1383</v>
      </c>
      <c r="D194" s="33" t="s">
        <v>1383</v>
      </c>
      <c r="E194" s="33" t="s">
        <v>810</v>
      </c>
      <c r="F194" s="33" t="s">
        <v>685</v>
      </c>
      <c r="G194" s="33" t="s">
        <v>686</v>
      </c>
      <c r="H194" s="33" t="s">
        <v>687</v>
      </c>
      <c r="I194" s="34" t="n">
        <v>30</v>
      </c>
      <c r="J194" s="33" t="s">
        <v>807</v>
      </c>
      <c r="K194" s="35" t="n">
        <v>130729</v>
      </c>
      <c r="L194" s="36" t="n">
        <v>12.2</v>
      </c>
      <c r="M194" s="37" t="n">
        <v>0</v>
      </c>
      <c r="N194" s="37" t="n">
        <v>7522</v>
      </c>
      <c r="O194" s="37" t="n">
        <v>0</v>
      </c>
      <c r="P194" s="33" t="s">
        <v>760</v>
      </c>
    </row>
    <row r="195" customFormat="false" ht="15" hidden="false" customHeight="false" outlineLevel="0" collapsed="false">
      <c r="A195" s="33" t="s">
        <v>1384</v>
      </c>
      <c r="B195" s="33" t="s">
        <v>1385</v>
      </c>
      <c r="C195" s="33" t="s">
        <v>1386</v>
      </c>
      <c r="D195" s="33" t="s">
        <v>1387</v>
      </c>
      <c r="E195" s="33" t="s">
        <v>852</v>
      </c>
      <c r="F195" s="33" t="s">
        <v>685</v>
      </c>
      <c r="G195" s="33" t="s">
        <v>686</v>
      </c>
      <c r="H195" s="33" t="s">
        <v>687</v>
      </c>
      <c r="I195" s="34" t="n">
        <v>30</v>
      </c>
      <c r="J195" s="33" t="s">
        <v>864</v>
      </c>
      <c r="K195" s="35" t="n">
        <v>105282</v>
      </c>
      <c r="L195" s="36" t="n">
        <v>9.3</v>
      </c>
      <c r="M195" s="37" t="n">
        <v>52244</v>
      </c>
      <c r="N195" s="37" t="n">
        <v>50193</v>
      </c>
      <c r="O195" s="37" t="n">
        <v>208</v>
      </c>
      <c r="P195" s="33" t="s">
        <v>688</v>
      </c>
    </row>
    <row r="196" customFormat="false" ht="15" hidden="false" customHeight="false" outlineLevel="0" collapsed="false">
      <c r="A196" s="33" t="s">
        <v>1388</v>
      </c>
      <c r="B196" s="33" t="s">
        <v>1389</v>
      </c>
      <c r="C196" s="33" t="s">
        <v>1390</v>
      </c>
      <c r="D196" s="33" t="s">
        <v>1387</v>
      </c>
      <c r="E196" s="33" t="s">
        <v>852</v>
      </c>
      <c r="F196" s="33" t="s">
        <v>685</v>
      </c>
      <c r="G196" s="33" t="s">
        <v>686</v>
      </c>
      <c r="H196" s="33" t="s">
        <v>687</v>
      </c>
      <c r="I196" s="34" t="n">
        <v>30</v>
      </c>
      <c r="J196" s="33" t="s">
        <v>864</v>
      </c>
      <c r="K196" s="35" t="n">
        <v>105284</v>
      </c>
      <c r="L196" s="36" t="n">
        <v>9.3</v>
      </c>
      <c r="M196" s="37" t="n">
        <v>619</v>
      </c>
      <c r="N196" s="37" t="n">
        <v>50913</v>
      </c>
      <c r="O196" s="37" t="n">
        <v>59</v>
      </c>
      <c r="P196" s="33" t="s">
        <v>688</v>
      </c>
    </row>
    <row r="197" customFormat="false" ht="15" hidden="false" customHeight="false" outlineLevel="0" collapsed="false">
      <c r="A197" s="33" t="s">
        <v>1391</v>
      </c>
      <c r="B197" s="33" t="s">
        <v>1392</v>
      </c>
      <c r="C197" s="33" t="s">
        <v>1393</v>
      </c>
      <c r="D197" s="33" t="s">
        <v>1394</v>
      </c>
      <c r="E197" s="33" t="s">
        <v>1395</v>
      </c>
      <c r="F197" s="33" t="s">
        <v>685</v>
      </c>
      <c r="G197" s="33" t="s">
        <v>686</v>
      </c>
      <c r="H197" s="33" t="s">
        <v>687</v>
      </c>
      <c r="I197" s="34" t="n">
        <v>30</v>
      </c>
      <c r="J197" s="33" t="s">
        <v>829</v>
      </c>
      <c r="K197" s="35" t="n">
        <v>85438</v>
      </c>
      <c r="L197" s="36" t="n">
        <v>6.4</v>
      </c>
      <c r="M197" s="37" t="n">
        <v>0</v>
      </c>
      <c r="N197" s="37" t="n">
        <v>8627</v>
      </c>
      <c r="O197" s="37" t="n">
        <v>0</v>
      </c>
      <c r="P197" s="33" t="s">
        <v>828</v>
      </c>
    </row>
    <row r="198" customFormat="false" ht="15" hidden="false" customHeight="false" outlineLevel="0" collapsed="false">
      <c r="A198" s="33" t="s">
        <v>1396</v>
      </c>
      <c r="B198" s="33" t="s">
        <v>1397</v>
      </c>
      <c r="C198" s="33" t="s">
        <v>1398</v>
      </c>
      <c r="D198" s="33" t="s">
        <v>1399</v>
      </c>
      <c r="E198" s="33" t="s">
        <v>696</v>
      </c>
      <c r="F198" s="33" t="s">
        <v>685</v>
      </c>
      <c r="G198" s="33" t="s">
        <v>686</v>
      </c>
      <c r="H198" s="33" t="s">
        <v>687</v>
      </c>
      <c r="I198" s="34" t="n">
        <v>31</v>
      </c>
      <c r="J198" s="33" t="s">
        <v>693</v>
      </c>
      <c r="K198" s="35" t="n">
        <v>99547</v>
      </c>
      <c r="L198" s="36" t="n">
        <v>8.7</v>
      </c>
      <c r="M198" s="37" t="n">
        <v>140</v>
      </c>
      <c r="N198" s="37" t="n">
        <v>43613</v>
      </c>
      <c r="O198" s="37" t="n">
        <v>1</v>
      </c>
      <c r="P198" s="33" t="s">
        <v>688</v>
      </c>
    </row>
    <row r="199" customFormat="false" ht="15" hidden="false" customHeight="false" outlineLevel="0" collapsed="false">
      <c r="A199" s="33" t="s">
        <v>1400</v>
      </c>
      <c r="B199" s="33" t="s">
        <v>1401</v>
      </c>
      <c r="C199" s="33" t="s">
        <v>1402</v>
      </c>
      <c r="D199" s="33" t="s">
        <v>1403</v>
      </c>
      <c r="E199" s="33" t="s">
        <v>1218</v>
      </c>
      <c r="F199" s="33" t="s">
        <v>685</v>
      </c>
      <c r="G199" s="33" t="s">
        <v>686</v>
      </c>
      <c r="H199" s="33" t="s">
        <v>687</v>
      </c>
      <c r="I199" s="34" t="n">
        <v>31</v>
      </c>
      <c r="J199" s="33" t="s">
        <v>832</v>
      </c>
      <c r="K199" s="35" t="n">
        <v>111554</v>
      </c>
      <c r="L199" s="36" t="n">
        <v>10.2</v>
      </c>
      <c r="M199" s="37" t="n">
        <v>3709</v>
      </c>
      <c r="N199" s="37" t="n">
        <v>21369</v>
      </c>
      <c r="O199" s="37" t="n">
        <v>27</v>
      </c>
      <c r="P199" s="33" t="s">
        <v>692</v>
      </c>
    </row>
    <row r="200" customFormat="false" ht="15" hidden="false" customHeight="false" outlineLevel="0" collapsed="false">
      <c r="A200" s="33" t="s">
        <v>1404</v>
      </c>
      <c r="B200" s="33"/>
      <c r="C200" s="33" t="s">
        <v>1405</v>
      </c>
      <c r="D200" s="33" t="s">
        <v>1406</v>
      </c>
      <c r="E200" s="33" t="s">
        <v>710</v>
      </c>
      <c r="F200" s="33" t="s">
        <v>685</v>
      </c>
      <c r="G200" s="33" t="s">
        <v>686</v>
      </c>
      <c r="H200" s="33" t="s">
        <v>687</v>
      </c>
      <c r="I200" s="34" t="n">
        <v>31</v>
      </c>
      <c r="J200" s="33" t="s">
        <v>737</v>
      </c>
      <c r="K200" s="35" t="n">
        <v>81054</v>
      </c>
      <c r="L200" s="36" t="n">
        <v>6.2</v>
      </c>
      <c r="M200" s="37" t="n">
        <v>0</v>
      </c>
      <c r="N200" s="37" t="n">
        <v>10000</v>
      </c>
      <c r="O200" s="37" t="n">
        <v>0</v>
      </c>
      <c r="P200" s="33" t="s">
        <v>711</v>
      </c>
    </row>
    <row r="201" customFormat="false" ht="15" hidden="false" customHeight="false" outlineLevel="0" collapsed="false">
      <c r="A201" s="33" t="s">
        <v>1407</v>
      </c>
      <c r="B201" s="33" t="s">
        <v>1408</v>
      </c>
      <c r="C201" s="33" t="s">
        <v>1409</v>
      </c>
      <c r="D201" s="33" t="s">
        <v>1410</v>
      </c>
      <c r="E201" s="33" t="s">
        <v>797</v>
      </c>
      <c r="F201" s="33" t="s">
        <v>685</v>
      </c>
      <c r="G201" s="33" t="s">
        <v>686</v>
      </c>
      <c r="H201" s="33" t="s">
        <v>733</v>
      </c>
      <c r="I201" s="34" t="n">
        <v>31</v>
      </c>
      <c r="J201" s="33" t="s">
        <v>803</v>
      </c>
      <c r="K201" s="35" t="n">
        <v>60538</v>
      </c>
      <c r="L201" s="36" t="n">
        <v>3.1</v>
      </c>
      <c r="M201" s="37" t="n">
        <v>4000</v>
      </c>
      <c r="N201" s="37" t="n">
        <v>10000</v>
      </c>
      <c r="O201" s="37" t="n">
        <v>0</v>
      </c>
      <c r="P201" s="33" t="s">
        <v>742</v>
      </c>
    </row>
    <row r="202" customFormat="false" ht="15" hidden="false" customHeight="false" outlineLevel="0" collapsed="false">
      <c r="A202" s="33" t="s">
        <v>1411</v>
      </c>
      <c r="B202" s="33"/>
      <c r="C202" s="33" t="s">
        <v>1412</v>
      </c>
      <c r="D202" s="33" t="s">
        <v>1413</v>
      </c>
      <c r="E202" s="33" t="s">
        <v>852</v>
      </c>
      <c r="F202" s="33" t="s">
        <v>883</v>
      </c>
      <c r="G202" s="33" t="s">
        <v>686</v>
      </c>
      <c r="H202" s="33" t="s">
        <v>1414</v>
      </c>
      <c r="I202" s="34" t="n">
        <v>31</v>
      </c>
      <c r="J202" s="33" t="s">
        <v>873</v>
      </c>
      <c r="K202" s="35" t="n">
        <v>98075</v>
      </c>
      <c r="L202" s="36" t="n">
        <v>8.2</v>
      </c>
      <c r="M202" s="37" t="n">
        <v>0</v>
      </c>
      <c r="N202" s="37" t="n">
        <v>0</v>
      </c>
      <c r="O202" s="37" t="n">
        <v>0</v>
      </c>
      <c r="P202" s="33"/>
    </row>
    <row r="203" customFormat="false" ht="15" hidden="false" customHeight="false" outlineLevel="0" collapsed="false">
      <c r="A203" s="33" t="s">
        <v>1415</v>
      </c>
      <c r="B203" s="33" t="s">
        <v>1416</v>
      </c>
      <c r="C203" s="33" t="s">
        <v>1417</v>
      </c>
      <c r="D203" s="33" t="s">
        <v>705</v>
      </c>
      <c r="E203" s="33" t="s">
        <v>706</v>
      </c>
      <c r="F203" s="33" t="s">
        <v>685</v>
      </c>
      <c r="G203" s="33" t="s">
        <v>686</v>
      </c>
      <c r="H203" s="33" t="s">
        <v>687</v>
      </c>
      <c r="I203" s="34" t="n">
        <v>32</v>
      </c>
      <c r="J203" s="33" t="s">
        <v>703</v>
      </c>
      <c r="K203" s="35" t="n">
        <v>110515</v>
      </c>
      <c r="L203" s="36" t="n">
        <v>11.1</v>
      </c>
      <c r="M203" s="37" t="n">
        <v>56</v>
      </c>
      <c r="N203" s="37" t="n">
        <v>32875</v>
      </c>
      <c r="O203" s="37" t="n">
        <v>2</v>
      </c>
      <c r="P203" s="33" t="s">
        <v>760</v>
      </c>
    </row>
    <row r="204" customFormat="false" ht="15" hidden="false" customHeight="false" outlineLevel="0" collapsed="false">
      <c r="A204" s="33" t="s">
        <v>1418</v>
      </c>
      <c r="B204" s="33" t="s">
        <v>1419</v>
      </c>
      <c r="C204" s="33" t="s">
        <v>1420</v>
      </c>
      <c r="D204" s="33" t="s">
        <v>1421</v>
      </c>
      <c r="E204" s="33" t="s">
        <v>710</v>
      </c>
      <c r="F204" s="33" t="s">
        <v>685</v>
      </c>
      <c r="G204" s="33" t="s">
        <v>686</v>
      </c>
      <c r="H204" s="33" t="s">
        <v>687</v>
      </c>
      <c r="I204" s="34" t="n">
        <v>32</v>
      </c>
      <c r="J204" s="33" t="s">
        <v>726</v>
      </c>
      <c r="K204" s="35" t="n">
        <v>80037</v>
      </c>
      <c r="L204" s="36" t="n">
        <v>6</v>
      </c>
      <c r="M204" s="37" t="n">
        <v>1515</v>
      </c>
      <c r="N204" s="37" t="n">
        <v>42253</v>
      </c>
      <c r="O204" s="37" t="n">
        <v>4</v>
      </c>
      <c r="P204" s="33" t="s">
        <v>688</v>
      </c>
    </row>
    <row r="205" customFormat="false" ht="15" hidden="false" customHeight="false" outlineLevel="0" collapsed="false">
      <c r="A205" s="33" t="s">
        <v>1422</v>
      </c>
      <c r="B205" s="33" t="s">
        <v>1423</v>
      </c>
      <c r="C205" s="33" t="s">
        <v>1424</v>
      </c>
      <c r="D205" s="33" t="s">
        <v>1406</v>
      </c>
      <c r="E205" s="33" t="s">
        <v>710</v>
      </c>
      <c r="F205" s="33" t="s">
        <v>685</v>
      </c>
      <c r="G205" s="33" t="s">
        <v>686</v>
      </c>
      <c r="H205" s="33" t="s">
        <v>687</v>
      </c>
      <c r="I205" s="34" t="n">
        <v>32</v>
      </c>
      <c r="J205" s="33" t="s">
        <v>737</v>
      </c>
      <c r="K205" s="35" t="n">
        <v>80759</v>
      </c>
      <c r="L205" s="36" t="n">
        <v>6.2</v>
      </c>
      <c r="M205" s="37" t="n">
        <v>448</v>
      </c>
      <c r="N205" s="37" t="n">
        <v>37845</v>
      </c>
      <c r="O205" s="37" t="n">
        <v>1</v>
      </c>
      <c r="P205" s="33" t="s">
        <v>688</v>
      </c>
    </row>
    <row r="206" customFormat="false" ht="15" hidden="false" customHeight="false" outlineLevel="0" collapsed="false">
      <c r="A206" s="33" t="s">
        <v>1425</v>
      </c>
      <c r="B206" s="33" t="s">
        <v>1426</v>
      </c>
      <c r="C206" s="33" t="s">
        <v>1427</v>
      </c>
      <c r="D206" s="33" t="s">
        <v>1428</v>
      </c>
      <c r="E206" s="33" t="s">
        <v>1343</v>
      </c>
      <c r="F206" s="33" t="s">
        <v>685</v>
      </c>
      <c r="G206" s="33" t="s">
        <v>686</v>
      </c>
      <c r="H206" s="33" t="s">
        <v>687</v>
      </c>
      <c r="I206" s="34" t="n">
        <v>32</v>
      </c>
      <c r="J206" s="33" t="s">
        <v>829</v>
      </c>
      <c r="K206" s="35" t="n">
        <v>84255</v>
      </c>
      <c r="L206" s="36" t="n">
        <v>6.4</v>
      </c>
      <c r="M206" s="37" t="n">
        <v>1100</v>
      </c>
      <c r="N206" s="37" t="n">
        <v>10500</v>
      </c>
      <c r="O206" s="37" t="n">
        <v>0</v>
      </c>
      <c r="P206" s="33" t="s">
        <v>688</v>
      </c>
    </row>
    <row r="207" customFormat="false" ht="15" hidden="false" customHeight="false" outlineLevel="0" collapsed="false">
      <c r="A207" s="33" t="s">
        <v>1429</v>
      </c>
      <c r="B207" s="33" t="s">
        <v>1430</v>
      </c>
      <c r="C207" s="33" t="s">
        <v>1431</v>
      </c>
      <c r="D207" s="33" t="s">
        <v>1432</v>
      </c>
      <c r="E207" s="33" t="s">
        <v>788</v>
      </c>
      <c r="F207" s="33" t="s">
        <v>685</v>
      </c>
      <c r="G207" s="33" t="s">
        <v>686</v>
      </c>
      <c r="H207" s="33" t="s">
        <v>687</v>
      </c>
      <c r="I207" s="34" t="n">
        <v>32</v>
      </c>
      <c r="J207" s="33" t="s">
        <v>785</v>
      </c>
      <c r="K207" s="35" t="n">
        <v>70051</v>
      </c>
      <c r="L207" s="36" t="n">
        <v>4.5</v>
      </c>
      <c r="M207" s="37" t="n">
        <v>4056</v>
      </c>
      <c r="N207" s="37" t="n">
        <v>14760</v>
      </c>
      <c r="O207" s="37" t="n">
        <v>3</v>
      </c>
      <c r="P207" s="33" t="s">
        <v>723</v>
      </c>
    </row>
    <row r="208" customFormat="false" ht="15" hidden="false" customHeight="false" outlineLevel="0" collapsed="false">
      <c r="A208" s="33" t="s">
        <v>1433</v>
      </c>
      <c r="B208" s="33" t="s">
        <v>1434</v>
      </c>
      <c r="C208" s="33" t="s">
        <v>1435</v>
      </c>
      <c r="D208" s="33" t="s">
        <v>1436</v>
      </c>
      <c r="E208" s="33" t="s">
        <v>797</v>
      </c>
      <c r="F208" s="33" t="s">
        <v>685</v>
      </c>
      <c r="G208" s="33" t="s">
        <v>686</v>
      </c>
      <c r="H208" s="33" t="s">
        <v>733</v>
      </c>
      <c r="I208" s="34" t="n">
        <v>32</v>
      </c>
      <c r="J208" s="33" t="s">
        <v>803</v>
      </c>
      <c r="K208" s="35" t="n">
        <v>63403</v>
      </c>
      <c r="L208" s="36" t="n">
        <v>3.4</v>
      </c>
      <c r="M208" s="37" t="n">
        <v>0</v>
      </c>
      <c r="N208" s="37" t="n">
        <v>5000</v>
      </c>
      <c r="O208" s="37" t="n">
        <v>0</v>
      </c>
      <c r="P208" s="33" t="s">
        <v>688</v>
      </c>
    </row>
    <row r="209" customFormat="false" ht="15" hidden="false" customHeight="false" outlineLevel="0" collapsed="false">
      <c r="A209" s="33" t="s">
        <v>1437</v>
      </c>
      <c r="B209" s="33" t="s">
        <v>1438</v>
      </c>
      <c r="C209" s="33" t="s">
        <v>1439</v>
      </c>
      <c r="D209" s="33" t="s">
        <v>1440</v>
      </c>
      <c r="E209" s="33" t="s">
        <v>797</v>
      </c>
      <c r="F209" s="33" t="s">
        <v>685</v>
      </c>
      <c r="G209" s="33" t="s">
        <v>686</v>
      </c>
      <c r="H209" s="33" t="s">
        <v>1441</v>
      </c>
      <c r="I209" s="34" t="n">
        <v>32</v>
      </c>
      <c r="J209" s="33" t="s">
        <v>799</v>
      </c>
      <c r="K209" s="35" t="n">
        <v>92745</v>
      </c>
      <c r="L209" s="36" t="n">
        <v>8.3</v>
      </c>
      <c r="M209" s="37" t="n">
        <v>0</v>
      </c>
      <c r="N209" s="37" t="n">
        <v>1631</v>
      </c>
      <c r="O209" s="37" t="n">
        <v>0</v>
      </c>
      <c r="P209" s="33" t="s">
        <v>688</v>
      </c>
    </row>
    <row r="210" customFormat="false" ht="15" hidden="false" customHeight="false" outlineLevel="0" collapsed="false">
      <c r="A210" s="33" t="s">
        <v>1442</v>
      </c>
      <c r="B210" s="33" t="s">
        <v>1443</v>
      </c>
      <c r="C210" s="33" t="s">
        <v>1444</v>
      </c>
      <c r="D210" s="33" t="s">
        <v>1445</v>
      </c>
      <c r="E210" s="33" t="s">
        <v>1069</v>
      </c>
      <c r="F210" s="33" t="s">
        <v>685</v>
      </c>
      <c r="G210" s="33" t="s">
        <v>686</v>
      </c>
      <c r="H210" s="33" t="s">
        <v>687</v>
      </c>
      <c r="I210" s="34" t="n">
        <v>32</v>
      </c>
      <c r="J210" s="33" t="s">
        <v>793</v>
      </c>
      <c r="K210" s="35" t="n">
        <v>91052</v>
      </c>
      <c r="L210" s="36" t="n">
        <v>8.2</v>
      </c>
      <c r="M210" s="37" t="n">
        <v>0</v>
      </c>
      <c r="N210" s="37" t="n">
        <v>2400</v>
      </c>
      <c r="O210" s="37" t="n">
        <v>0</v>
      </c>
      <c r="P210" s="33" t="s">
        <v>692</v>
      </c>
    </row>
    <row r="211" customFormat="false" ht="15" hidden="false" customHeight="false" outlineLevel="0" collapsed="false">
      <c r="A211" s="33" t="s">
        <v>1446</v>
      </c>
      <c r="B211" s="33" t="s">
        <v>1447</v>
      </c>
      <c r="C211" s="33" t="s">
        <v>1448</v>
      </c>
      <c r="D211" s="33" t="s">
        <v>1387</v>
      </c>
      <c r="E211" s="33" t="s">
        <v>852</v>
      </c>
      <c r="F211" s="33" t="s">
        <v>685</v>
      </c>
      <c r="G211" s="33" t="s">
        <v>686</v>
      </c>
      <c r="H211" s="33" t="s">
        <v>687</v>
      </c>
      <c r="I211" s="34" t="n">
        <v>32</v>
      </c>
      <c r="J211" s="33" t="s">
        <v>864</v>
      </c>
      <c r="K211" s="35" t="n">
        <v>105257</v>
      </c>
      <c r="L211" s="36" t="n">
        <v>9.3</v>
      </c>
      <c r="M211" s="37" t="n">
        <v>37664</v>
      </c>
      <c r="N211" s="37" t="n">
        <v>79946</v>
      </c>
      <c r="O211" s="37" t="n">
        <v>157</v>
      </c>
      <c r="P211" s="33" t="s">
        <v>688</v>
      </c>
    </row>
    <row r="212" customFormat="false" ht="15" hidden="false" customHeight="false" outlineLevel="0" collapsed="false">
      <c r="A212" s="33" t="s">
        <v>1449</v>
      </c>
      <c r="B212" s="33" t="s">
        <v>1450</v>
      </c>
      <c r="C212" s="33" t="s">
        <v>1451</v>
      </c>
      <c r="D212" s="33" t="s">
        <v>1452</v>
      </c>
      <c r="E212" s="33" t="s">
        <v>852</v>
      </c>
      <c r="F212" s="33" t="s">
        <v>685</v>
      </c>
      <c r="G212" s="33" t="s">
        <v>686</v>
      </c>
      <c r="H212" s="33" t="s">
        <v>750</v>
      </c>
      <c r="I212" s="34" t="n">
        <v>32</v>
      </c>
      <c r="J212" s="33" t="s">
        <v>864</v>
      </c>
      <c r="K212" s="35" t="n">
        <v>98233</v>
      </c>
      <c r="L212" s="36" t="n">
        <v>7.4</v>
      </c>
      <c r="M212" s="37" t="n">
        <v>300</v>
      </c>
      <c r="N212" s="37" t="n">
        <v>8200</v>
      </c>
      <c r="O212" s="37" t="n">
        <v>2</v>
      </c>
      <c r="P212" s="33" t="s">
        <v>692</v>
      </c>
    </row>
    <row r="213" customFormat="false" ht="15" hidden="false" customHeight="false" outlineLevel="0" collapsed="false">
      <c r="A213" s="33" t="s">
        <v>1453</v>
      </c>
      <c r="B213" s="33" t="s">
        <v>1454</v>
      </c>
      <c r="C213" s="33" t="s">
        <v>1455</v>
      </c>
      <c r="D213" s="33" t="s">
        <v>1456</v>
      </c>
      <c r="E213" s="33" t="s">
        <v>696</v>
      </c>
      <c r="F213" s="33" t="s">
        <v>883</v>
      </c>
      <c r="G213" s="33" t="s">
        <v>686</v>
      </c>
      <c r="H213" s="33" t="s">
        <v>1457</v>
      </c>
      <c r="I213" s="34" t="n">
        <v>33</v>
      </c>
      <c r="J213" s="33" t="s">
        <v>693</v>
      </c>
      <c r="K213" s="35" t="n">
        <v>100529</v>
      </c>
      <c r="L213" s="36" t="n">
        <v>8.8</v>
      </c>
      <c r="M213" s="37" t="n">
        <v>0</v>
      </c>
      <c r="N213" s="37" t="n">
        <v>0</v>
      </c>
      <c r="O213" s="37" t="n">
        <v>0</v>
      </c>
      <c r="P213" s="33"/>
    </row>
    <row r="214" customFormat="false" ht="15" hidden="false" customHeight="false" outlineLevel="0" collapsed="false">
      <c r="A214" s="33" t="s">
        <v>1458</v>
      </c>
      <c r="B214" s="33"/>
      <c r="C214" s="33" t="s">
        <v>1459</v>
      </c>
      <c r="D214" s="33" t="s">
        <v>1459</v>
      </c>
      <c r="E214" s="33" t="s">
        <v>710</v>
      </c>
      <c r="F214" s="33" t="s">
        <v>685</v>
      </c>
      <c r="G214" s="33" t="s">
        <v>686</v>
      </c>
      <c r="H214" s="33" t="s">
        <v>750</v>
      </c>
      <c r="I214" s="34" t="n">
        <v>33</v>
      </c>
      <c r="J214" s="33" t="s">
        <v>717</v>
      </c>
      <c r="K214" s="35" t="n">
        <v>89430</v>
      </c>
      <c r="L214" s="36" t="n">
        <v>6.2</v>
      </c>
      <c r="M214" s="37" t="n">
        <v>200</v>
      </c>
      <c r="N214" s="37" t="n">
        <v>5500</v>
      </c>
      <c r="O214" s="37" t="n">
        <v>0</v>
      </c>
      <c r="P214" s="33" t="s">
        <v>760</v>
      </c>
    </row>
    <row r="215" customFormat="false" ht="15" hidden="false" customHeight="false" outlineLevel="0" collapsed="false">
      <c r="A215" s="33" t="s">
        <v>1460</v>
      </c>
      <c r="B215" s="33"/>
      <c r="C215" s="33" t="s">
        <v>1461</v>
      </c>
      <c r="D215" s="33" t="s">
        <v>1462</v>
      </c>
      <c r="E215" s="33" t="s">
        <v>710</v>
      </c>
      <c r="F215" s="33" t="s">
        <v>685</v>
      </c>
      <c r="G215" s="33" t="s">
        <v>686</v>
      </c>
      <c r="H215" s="33" t="s">
        <v>687</v>
      </c>
      <c r="I215" s="34" t="n">
        <v>33</v>
      </c>
      <c r="J215" s="33" t="s">
        <v>734</v>
      </c>
      <c r="K215" s="35" t="n">
        <v>113023</v>
      </c>
      <c r="L215" s="36" t="n">
        <v>7</v>
      </c>
      <c r="M215" s="37" t="n">
        <v>2100</v>
      </c>
      <c r="N215" s="37" t="n">
        <v>26451</v>
      </c>
      <c r="O215" s="37" t="n">
        <v>0</v>
      </c>
      <c r="P215" s="33" t="s">
        <v>711</v>
      </c>
    </row>
    <row r="216" customFormat="false" ht="15" hidden="false" customHeight="false" outlineLevel="0" collapsed="false">
      <c r="A216" s="33" t="s">
        <v>1463</v>
      </c>
      <c r="B216" s="33" t="s">
        <v>1464</v>
      </c>
      <c r="C216" s="33" t="s">
        <v>1465</v>
      </c>
      <c r="D216" s="33" t="s">
        <v>1181</v>
      </c>
      <c r="E216" s="33" t="s">
        <v>797</v>
      </c>
      <c r="F216" s="33" t="s">
        <v>685</v>
      </c>
      <c r="G216" s="33" t="s">
        <v>686</v>
      </c>
      <c r="H216" s="33" t="s">
        <v>687</v>
      </c>
      <c r="I216" s="34" t="n">
        <v>33</v>
      </c>
      <c r="J216" s="33" t="s">
        <v>803</v>
      </c>
      <c r="K216" s="35" t="n">
        <v>70226</v>
      </c>
      <c r="L216" s="36" t="n">
        <v>4.9</v>
      </c>
      <c r="M216" s="37" t="n">
        <v>3186</v>
      </c>
      <c r="N216" s="37" t="n">
        <v>12605</v>
      </c>
      <c r="O216" s="37" t="n">
        <v>6</v>
      </c>
      <c r="P216" s="33" t="s">
        <v>692</v>
      </c>
    </row>
    <row r="217" customFormat="false" ht="15" hidden="false" customHeight="false" outlineLevel="0" collapsed="false">
      <c r="A217" s="33" t="s">
        <v>1466</v>
      </c>
      <c r="B217" s="33" t="s">
        <v>1467</v>
      </c>
      <c r="C217" s="33" t="s">
        <v>1468</v>
      </c>
      <c r="D217" s="33" t="s">
        <v>1469</v>
      </c>
      <c r="E217" s="33" t="s">
        <v>797</v>
      </c>
      <c r="F217" s="33" t="s">
        <v>685</v>
      </c>
      <c r="G217" s="33" t="s">
        <v>686</v>
      </c>
      <c r="H217" s="33" t="s">
        <v>733</v>
      </c>
      <c r="I217" s="34" t="n">
        <v>33</v>
      </c>
      <c r="J217" s="33" t="s">
        <v>803</v>
      </c>
      <c r="K217" s="35" t="n">
        <v>94356</v>
      </c>
      <c r="L217" s="36" t="n">
        <v>9.1</v>
      </c>
      <c r="M217" s="37" t="n">
        <v>0</v>
      </c>
      <c r="N217" s="37" t="n">
        <v>16500</v>
      </c>
      <c r="O217" s="37" t="n">
        <v>0</v>
      </c>
      <c r="P217" s="33" t="s">
        <v>742</v>
      </c>
    </row>
    <row r="218" customFormat="false" ht="15" hidden="false" customHeight="false" outlineLevel="0" collapsed="false">
      <c r="A218" s="33" t="s">
        <v>1470</v>
      </c>
      <c r="B218" s="33" t="s">
        <v>1471</v>
      </c>
      <c r="C218" s="33" t="s">
        <v>1472</v>
      </c>
      <c r="D218" s="33" t="s">
        <v>1473</v>
      </c>
      <c r="E218" s="33" t="s">
        <v>842</v>
      </c>
      <c r="F218" s="33" t="s">
        <v>685</v>
      </c>
      <c r="G218" s="33" t="s">
        <v>686</v>
      </c>
      <c r="H218" s="33" t="s">
        <v>687</v>
      </c>
      <c r="I218" s="34" t="n">
        <v>33</v>
      </c>
      <c r="J218" s="33" t="s">
        <v>839</v>
      </c>
      <c r="K218" s="35" t="n">
        <v>99014</v>
      </c>
      <c r="L218" s="36" t="n">
        <v>9.1</v>
      </c>
      <c r="M218" s="37" t="n">
        <v>4638</v>
      </c>
      <c r="N218" s="37" t="n">
        <v>24080</v>
      </c>
      <c r="O218" s="37" t="n">
        <v>14</v>
      </c>
      <c r="P218" s="33" t="s">
        <v>723</v>
      </c>
    </row>
    <row r="219" customFormat="false" ht="15" hidden="false" customHeight="false" outlineLevel="0" collapsed="false">
      <c r="A219" s="33" t="s">
        <v>1474</v>
      </c>
      <c r="B219" s="33"/>
      <c r="C219" s="33" t="s">
        <v>1475</v>
      </c>
      <c r="D219" s="33" t="s">
        <v>1475</v>
      </c>
      <c r="E219" s="33" t="s">
        <v>852</v>
      </c>
      <c r="F219" s="33" t="s">
        <v>685</v>
      </c>
      <c r="G219" s="33" t="s">
        <v>686</v>
      </c>
      <c r="H219" s="33" t="s">
        <v>687</v>
      </c>
      <c r="I219" s="34" t="n">
        <v>33</v>
      </c>
      <c r="J219" s="33" t="s">
        <v>849</v>
      </c>
      <c r="K219" s="35" t="n">
        <v>130665</v>
      </c>
      <c r="L219" s="36" t="n">
        <v>12.9</v>
      </c>
      <c r="M219" s="37" t="n">
        <v>0</v>
      </c>
      <c r="N219" s="37" t="n">
        <v>4500</v>
      </c>
      <c r="O219" s="37" t="n">
        <v>1</v>
      </c>
      <c r="P219" s="33" t="s">
        <v>688</v>
      </c>
    </row>
    <row r="220" customFormat="false" ht="15" hidden="false" customHeight="false" outlineLevel="0" collapsed="false">
      <c r="A220" s="33" t="s">
        <v>1476</v>
      </c>
      <c r="B220" s="33" t="s">
        <v>1477</v>
      </c>
      <c r="C220" s="33" t="s">
        <v>1478</v>
      </c>
      <c r="D220" s="33" t="s">
        <v>856</v>
      </c>
      <c r="E220" s="33" t="s">
        <v>852</v>
      </c>
      <c r="F220" s="33" t="s">
        <v>685</v>
      </c>
      <c r="G220" s="33" t="s">
        <v>686</v>
      </c>
      <c r="H220" s="33" t="s">
        <v>733</v>
      </c>
      <c r="I220" s="34" t="n">
        <v>33</v>
      </c>
      <c r="J220" s="33" t="s">
        <v>867</v>
      </c>
      <c r="K220" s="35" t="n">
        <v>100942</v>
      </c>
      <c r="L220" s="36" t="n">
        <v>9.1</v>
      </c>
      <c r="M220" s="37" t="n">
        <v>3503</v>
      </c>
      <c r="N220" s="37" t="n">
        <v>69684</v>
      </c>
      <c r="O220" s="37" t="n">
        <v>5</v>
      </c>
      <c r="P220" s="33" t="s">
        <v>692</v>
      </c>
    </row>
    <row r="221" customFormat="false" ht="15" hidden="false" customHeight="false" outlineLevel="0" collapsed="false">
      <c r="A221" s="33" t="s">
        <v>1479</v>
      </c>
      <c r="B221" s="33" t="s">
        <v>1480</v>
      </c>
      <c r="C221" s="33" t="s">
        <v>1481</v>
      </c>
      <c r="D221" s="33" t="s">
        <v>1482</v>
      </c>
      <c r="E221" s="33" t="s">
        <v>852</v>
      </c>
      <c r="F221" s="33" t="s">
        <v>685</v>
      </c>
      <c r="G221" s="33" t="s">
        <v>686</v>
      </c>
      <c r="H221" s="33" t="s">
        <v>687</v>
      </c>
      <c r="I221" s="34" t="n">
        <v>33</v>
      </c>
      <c r="J221" s="33" t="s">
        <v>864</v>
      </c>
      <c r="K221" s="35" t="n">
        <v>109255</v>
      </c>
      <c r="L221" s="36" t="n">
        <v>10.4</v>
      </c>
      <c r="M221" s="37" t="n">
        <v>0</v>
      </c>
      <c r="N221" s="37" t="n">
        <v>27375</v>
      </c>
      <c r="O221" s="37" t="n">
        <v>0</v>
      </c>
      <c r="P221" s="33" t="s">
        <v>692</v>
      </c>
    </row>
    <row r="222" customFormat="false" ht="15" hidden="false" customHeight="false" outlineLevel="0" collapsed="false">
      <c r="A222" s="33" t="s">
        <v>1483</v>
      </c>
      <c r="B222" s="33" t="s">
        <v>1484</v>
      </c>
      <c r="C222" s="33" t="s">
        <v>1485</v>
      </c>
      <c r="D222" s="33" t="s">
        <v>856</v>
      </c>
      <c r="E222" s="33" t="s">
        <v>852</v>
      </c>
      <c r="F222" s="33" t="s">
        <v>685</v>
      </c>
      <c r="G222" s="33" t="s">
        <v>686</v>
      </c>
      <c r="H222" s="33" t="s">
        <v>750</v>
      </c>
      <c r="I222" s="34" t="n">
        <v>33</v>
      </c>
      <c r="J222" s="33" t="s">
        <v>853</v>
      </c>
      <c r="K222" s="35" t="n">
        <v>102033</v>
      </c>
      <c r="L222" s="36" t="n">
        <v>9.2</v>
      </c>
      <c r="M222" s="37" t="n">
        <v>0</v>
      </c>
      <c r="N222" s="37" t="n">
        <v>26645</v>
      </c>
      <c r="O222" s="37" t="n">
        <v>38</v>
      </c>
      <c r="P222" s="33" t="s">
        <v>688</v>
      </c>
    </row>
    <row r="223" customFormat="false" ht="15" hidden="false" customHeight="false" outlineLevel="0" collapsed="false">
      <c r="A223" s="33" t="s">
        <v>1486</v>
      </c>
      <c r="B223" s="33" t="s">
        <v>1487</v>
      </c>
      <c r="C223" s="33" t="s">
        <v>1488</v>
      </c>
      <c r="D223" s="33" t="s">
        <v>1489</v>
      </c>
      <c r="E223" s="33" t="s">
        <v>696</v>
      </c>
      <c r="F223" s="33" t="s">
        <v>685</v>
      </c>
      <c r="G223" s="33" t="s">
        <v>686</v>
      </c>
      <c r="H223" s="33" t="s">
        <v>687</v>
      </c>
      <c r="I223" s="34" t="n">
        <v>34</v>
      </c>
      <c r="J223" s="33" t="s">
        <v>693</v>
      </c>
      <c r="K223" s="35" t="n">
        <v>97077</v>
      </c>
      <c r="L223" s="36" t="n">
        <v>8.3</v>
      </c>
      <c r="M223" s="37" t="n">
        <v>176</v>
      </c>
      <c r="N223" s="37" t="n">
        <v>41116</v>
      </c>
      <c r="O223" s="37" t="n">
        <v>1</v>
      </c>
      <c r="P223" s="33" t="s">
        <v>742</v>
      </c>
    </row>
    <row r="224" customFormat="false" ht="15" hidden="false" customHeight="false" outlineLevel="0" collapsed="false">
      <c r="A224" s="33" t="s">
        <v>1490</v>
      </c>
      <c r="B224" s="33"/>
      <c r="C224" s="33" t="s">
        <v>1491</v>
      </c>
      <c r="D224" s="33" t="s">
        <v>1492</v>
      </c>
      <c r="E224" s="33" t="s">
        <v>710</v>
      </c>
      <c r="F224" s="33" t="s">
        <v>685</v>
      </c>
      <c r="G224" s="33" t="s">
        <v>686</v>
      </c>
      <c r="H224" s="33" t="s">
        <v>687</v>
      </c>
      <c r="I224" s="34" t="n">
        <v>34</v>
      </c>
      <c r="J224" s="33" t="s">
        <v>1261</v>
      </c>
      <c r="K224" s="35" t="n">
        <v>62401</v>
      </c>
      <c r="L224" s="36" t="n">
        <v>3.3</v>
      </c>
      <c r="M224" s="37" t="n">
        <v>0</v>
      </c>
      <c r="N224" s="37" t="n">
        <v>1000</v>
      </c>
      <c r="O224" s="37" t="n">
        <v>1</v>
      </c>
      <c r="P224" s="33" t="s">
        <v>711</v>
      </c>
    </row>
    <row r="225" customFormat="false" ht="15" hidden="false" customHeight="false" outlineLevel="0" collapsed="false">
      <c r="A225" s="33" t="s">
        <v>1493</v>
      </c>
      <c r="B225" s="33" t="s">
        <v>1494</v>
      </c>
      <c r="C225" s="33" t="s">
        <v>1495</v>
      </c>
      <c r="D225" s="33" t="s">
        <v>1496</v>
      </c>
      <c r="E225" s="33" t="s">
        <v>759</v>
      </c>
      <c r="F225" s="33" t="s">
        <v>685</v>
      </c>
      <c r="G225" s="33" t="s">
        <v>686</v>
      </c>
      <c r="H225" s="33" t="s">
        <v>687</v>
      </c>
      <c r="I225" s="34" t="n">
        <v>34</v>
      </c>
      <c r="J225" s="33" t="s">
        <v>755</v>
      </c>
      <c r="K225" s="35" t="n">
        <v>85259</v>
      </c>
      <c r="L225" s="36" t="n">
        <v>6.8</v>
      </c>
      <c r="M225" s="37" t="n">
        <v>577</v>
      </c>
      <c r="N225" s="37" t="n">
        <v>9972</v>
      </c>
      <c r="O225" s="37" t="n">
        <v>1</v>
      </c>
      <c r="P225" s="33" t="s">
        <v>760</v>
      </c>
    </row>
    <row r="226" customFormat="false" ht="15" hidden="false" customHeight="false" outlineLevel="0" collapsed="false">
      <c r="A226" s="33" t="s">
        <v>1497</v>
      </c>
      <c r="B226" s="33" t="s">
        <v>1498</v>
      </c>
      <c r="C226" s="33" t="s">
        <v>1499</v>
      </c>
      <c r="D226" s="33" t="s">
        <v>1500</v>
      </c>
      <c r="E226" s="33" t="s">
        <v>792</v>
      </c>
      <c r="F226" s="33" t="s">
        <v>685</v>
      </c>
      <c r="G226" s="33" t="s">
        <v>686</v>
      </c>
      <c r="H226" s="33" t="s">
        <v>687</v>
      </c>
      <c r="I226" s="34" t="n">
        <v>34</v>
      </c>
      <c r="J226" s="33" t="s">
        <v>789</v>
      </c>
      <c r="K226" s="35" t="n">
        <v>107932</v>
      </c>
      <c r="L226" s="36" t="n">
        <v>9.3</v>
      </c>
      <c r="M226" s="37" t="n">
        <v>500</v>
      </c>
      <c r="N226" s="37" t="n">
        <v>4000</v>
      </c>
      <c r="O226" s="37" t="n">
        <v>0</v>
      </c>
      <c r="P226" s="33" t="s">
        <v>700</v>
      </c>
    </row>
    <row r="227" customFormat="false" ht="15" hidden="false" customHeight="false" outlineLevel="0" collapsed="false">
      <c r="A227" s="33" t="s">
        <v>1501</v>
      </c>
      <c r="B227" s="33" t="s">
        <v>1502</v>
      </c>
      <c r="C227" s="33" t="s">
        <v>1503</v>
      </c>
      <c r="D227" s="33" t="s">
        <v>1504</v>
      </c>
      <c r="E227" s="33" t="s">
        <v>842</v>
      </c>
      <c r="F227" s="33" t="s">
        <v>685</v>
      </c>
      <c r="G227" s="33" t="s">
        <v>686</v>
      </c>
      <c r="H227" s="33" t="s">
        <v>687</v>
      </c>
      <c r="I227" s="34" t="n">
        <v>34</v>
      </c>
      <c r="J227" s="33" t="s">
        <v>839</v>
      </c>
      <c r="K227" s="35" t="n">
        <v>85759</v>
      </c>
      <c r="L227" s="36" t="n">
        <v>7.4</v>
      </c>
      <c r="M227" s="37" t="n">
        <v>0</v>
      </c>
      <c r="N227" s="37" t="n">
        <v>6500</v>
      </c>
      <c r="O227" s="37" t="n">
        <v>1</v>
      </c>
      <c r="P227" s="33" t="s">
        <v>723</v>
      </c>
    </row>
    <row r="228" customFormat="false" ht="15" hidden="false" customHeight="false" outlineLevel="0" collapsed="false">
      <c r="A228" s="33" t="s">
        <v>1505</v>
      </c>
      <c r="B228" s="33" t="s">
        <v>1506</v>
      </c>
      <c r="C228" s="33" t="s">
        <v>1507</v>
      </c>
      <c r="D228" s="33" t="s">
        <v>1508</v>
      </c>
      <c r="E228" s="33" t="s">
        <v>1069</v>
      </c>
      <c r="F228" s="33" t="s">
        <v>685</v>
      </c>
      <c r="G228" s="33" t="s">
        <v>686</v>
      </c>
      <c r="H228" s="33" t="s">
        <v>687</v>
      </c>
      <c r="I228" s="34" t="n">
        <v>34</v>
      </c>
      <c r="J228" s="33" t="s">
        <v>793</v>
      </c>
      <c r="K228" s="35" t="n">
        <v>91838</v>
      </c>
      <c r="L228" s="36" t="n">
        <v>8.4</v>
      </c>
      <c r="M228" s="37" t="n">
        <v>575</v>
      </c>
      <c r="N228" s="37" t="n">
        <v>3425</v>
      </c>
      <c r="O228" s="37" t="n">
        <v>0</v>
      </c>
      <c r="P228" s="33" t="s">
        <v>723</v>
      </c>
    </row>
    <row r="229" customFormat="false" ht="15" hidden="false" customHeight="false" outlineLevel="0" collapsed="false">
      <c r="A229" s="33" t="s">
        <v>1509</v>
      </c>
      <c r="B229" s="33"/>
      <c r="C229" s="33" t="s">
        <v>1510</v>
      </c>
      <c r="D229" s="33" t="s">
        <v>1511</v>
      </c>
      <c r="E229" s="33" t="s">
        <v>684</v>
      </c>
      <c r="F229" s="33" t="s">
        <v>883</v>
      </c>
      <c r="G229" s="33" t="s">
        <v>686</v>
      </c>
      <c r="H229" s="33" t="s">
        <v>885</v>
      </c>
      <c r="I229" s="34" t="n">
        <v>35</v>
      </c>
      <c r="J229" s="33" t="s">
        <v>681</v>
      </c>
      <c r="K229" s="35" t="n">
        <v>88448</v>
      </c>
      <c r="L229" s="36" t="n">
        <v>6.7</v>
      </c>
      <c r="M229" s="37" t="n">
        <v>0</v>
      </c>
      <c r="N229" s="37" t="n">
        <v>0</v>
      </c>
      <c r="O229" s="37" t="n">
        <v>0</v>
      </c>
      <c r="P229" s="33"/>
    </row>
    <row r="230" customFormat="false" ht="15" hidden="false" customHeight="false" outlineLevel="0" collapsed="false">
      <c r="A230" s="33" t="s">
        <v>1512</v>
      </c>
      <c r="B230" s="33"/>
      <c r="C230" s="33" t="s">
        <v>1513</v>
      </c>
      <c r="D230" s="33" t="s">
        <v>1514</v>
      </c>
      <c r="E230" s="33" t="s">
        <v>684</v>
      </c>
      <c r="F230" s="33" t="s">
        <v>685</v>
      </c>
      <c r="G230" s="33" t="s">
        <v>686</v>
      </c>
      <c r="H230" s="33" t="s">
        <v>687</v>
      </c>
      <c r="I230" s="34" t="n">
        <v>35</v>
      </c>
      <c r="J230" s="33" t="s">
        <v>681</v>
      </c>
      <c r="K230" s="35" t="n">
        <v>89509</v>
      </c>
      <c r="L230" s="36" t="n">
        <v>7.7</v>
      </c>
      <c r="M230" s="37" t="n">
        <v>0</v>
      </c>
      <c r="N230" s="37" t="n">
        <v>4500</v>
      </c>
      <c r="O230" s="37" t="n">
        <v>0</v>
      </c>
      <c r="P230" s="33" t="s">
        <v>688</v>
      </c>
    </row>
    <row r="231" customFormat="false" ht="15" hidden="false" customHeight="false" outlineLevel="0" collapsed="false">
      <c r="A231" s="33" t="s">
        <v>1515</v>
      </c>
      <c r="B231" s="33" t="s">
        <v>1516</v>
      </c>
      <c r="C231" s="33" t="s">
        <v>1517</v>
      </c>
      <c r="D231" s="33" t="s">
        <v>802</v>
      </c>
      <c r="E231" s="33" t="s">
        <v>696</v>
      </c>
      <c r="F231" s="33" t="s">
        <v>685</v>
      </c>
      <c r="G231" s="33" t="s">
        <v>686</v>
      </c>
      <c r="H231" s="33" t="s">
        <v>1518</v>
      </c>
      <c r="I231" s="34" t="n">
        <v>35</v>
      </c>
      <c r="J231" s="33" t="s">
        <v>698</v>
      </c>
      <c r="K231" s="35" t="n">
        <v>160244</v>
      </c>
      <c r="L231" s="36" t="n">
        <v>18.3</v>
      </c>
      <c r="M231" s="37" t="n">
        <v>5573</v>
      </c>
      <c r="N231" s="37" t="n">
        <v>49406</v>
      </c>
      <c r="O231" s="37" t="n">
        <v>24</v>
      </c>
      <c r="P231" s="33" t="s">
        <v>692</v>
      </c>
    </row>
    <row r="232" customFormat="false" ht="15" hidden="false" customHeight="false" outlineLevel="0" collapsed="false">
      <c r="A232" s="33" t="s">
        <v>1519</v>
      </c>
      <c r="B232" s="33" t="s">
        <v>1520</v>
      </c>
      <c r="C232" s="33" t="s">
        <v>1521</v>
      </c>
      <c r="D232" s="33" t="s">
        <v>1521</v>
      </c>
      <c r="E232" s="33" t="s">
        <v>696</v>
      </c>
      <c r="F232" s="33" t="s">
        <v>685</v>
      </c>
      <c r="G232" s="33" t="s">
        <v>686</v>
      </c>
      <c r="H232" s="33" t="s">
        <v>687</v>
      </c>
      <c r="I232" s="34" t="n">
        <v>35</v>
      </c>
      <c r="J232" s="33" t="s">
        <v>701</v>
      </c>
      <c r="K232" s="35" t="n">
        <v>124140</v>
      </c>
      <c r="L232" s="36" t="n">
        <v>11.3</v>
      </c>
      <c r="M232" s="37" t="n">
        <v>2460</v>
      </c>
      <c r="N232" s="37" t="n">
        <v>68443</v>
      </c>
      <c r="O232" s="37" t="n">
        <v>24</v>
      </c>
      <c r="P232" s="33" t="s">
        <v>723</v>
      </c>
    </row>
    <row r="233" customFormat="false" ht="15" hidden="false" customHeight="false" outlineLevel="0" collapsed="false">
      <c r="A233" s="33" t="s">
        <v>1522</v>
      </c>
      <c r="B233" s="33" t="s">
        <v>1523</v>
      </c>
      <c r="C233" s="33" t="s">
        <v>1524</v>
      </c>
      <c r="D233" s="33" t="s">
        <v>1525</v>
      </c>
      <c r="E233" s="33" t="s">
        <v>710</v>
      </c>
      <c r="F233" s="33" t="s">
        <v>685</v>
      </c>
      <c r="G233" s="33" t="s">
        <v>686</v>
      </c>
      <c r="H233" s="33" t="s">
        <v>687</v>
      </c>
      <c r="I233" s="34" t="n">
        <v>35</v>
      </c>
      <c r="J233" s="33" t="s">
        <v>717</v>
      </c>
      <c r="K233" s="35" t="n">
        <v>78945</v>
      </c>
      <c r="L233" s="36" t="n">
        <v>5</v>
      </c>
      <c r="M233" s="37" t="n">
        <v>104</v>
      </c>
      <c r="N233" s="37" t="n">
        <v>7072</v>
      </c>
      <c r="O233" s="37" t="n">
        <v>2</v>
      </c>
      <c r="P233" s="33" t="s">
        <v>711</v>
      </c>
    </row>
    <row r="234" customFormat="false" ht="15" hidden="false" customHeight="false" outlineLevel="0" collapsed="false">
      <c r="A234" s="33" t="s">
        <v>1526</v>
      </c>
      <c r="B234" s="33" t="s">
        <v>1527</v>
      </c>
      <c r="C234" s="33" t="s">
        <v>1528</v>
      </c>
      <c r="D234" s="33" t="s">
        <v>1529</v>
      </c>
      <c r="E234" s="33" t="s">
        <v>710</v>
      </c>
      <c r="F234" s="33" t="s">
        <v>685</v>
      </c>
      <c r="G234" s="33" t="s">
        <v>686</v>
      </c>
      <c r="H234" s="33" t="s">
        <v>687</v>
      </c>
      <c r="I234" s="34" t="n">
        <v>35</v>
      </c>
      <c r="J234" s="33" t="s">
        <v>737</v>
      </c>
      <c r="K234" s="35" t="n">
        <v>77207</v>
      </c>
      <c r="L234" s="36" t="n">
        <v>5.5</v>
      </c>
      <c r="M234" s="37" t="n">
        <v>0</v>
      </c>
      <c r="N234" s="37" t="n">
        <v>40408</v>
      </c>
      <c r="O234" s="37" t="n">
        <v>6</v>
      </c>
      <c r="P234" s="33" t="s">
        <v>688</v>
      </c>
    </row>
    <row r="235" customFormat="false" ht="15" hidden="false" customHeight="false" outlineLevel="0" collapsed="false">
      <c r="A235" s="33" t="s">
        <v>1530</v>
      </c>
      <c r="B235" s="33" t="s">
        <v>1531</v>
      </c>
      <c r="C235" s="33" t="s">
        <v>1532</v>
      </c>
      <c r="D235" s="33" t="s">
        <v>1533</v>
      </c>
      <c r="E235" s="33" t="s">
        <v>710</v>
      </c>
      <c r="F235" s="33" t="s">
        <v>685</v>
      </c>
      <c r="G235" s="33" t="s">
        <v>686</v>
      </c>
      <c r="H235" s="33" t="s">
        <v>687</v>
      </c>
      <c r="I235" s="34" t="n">
        <v>35</v>
      </c>
      <c r="J235" s="33" t="s">
        <v>716</v>
      </c>
      <c r="K235" s="35" t="n">
        <v>146563</v>
      </c>
      <c r="L235" s="36" t="n">
        <v>9.1</v>
      </c>
      <c r="M235" s="37" t="n">
        <v>12354</v>
      </c>
      <c r="N235" s="37" t="n">
        <v>33433</v>
      </c>
      <c r="O235" s="37" t="n">
        <v>102</v>
      </c>
      <c r="P235" s="33" t="s">
        <v>692</v>
      </c>
    </row>
    <row r="236" customFormat="false" ht="15" hidden="false" customHeight="false" outlineLevel="0" collapsed="false">
      <c r="A236" s="33" t="s">
        <v>1534</v>
      </c>
      <c r="B236" s="33" t="s">
        <v>1535</v>
      </c>
      <c r="C236" s="33" t="s">
        <v>1536</v>
      </c>
      <c r="D236" s="33" t="s">
        <v>748</v>
      </c>
      <c r="E236" s="33" t="s">
        <v>749</v>
      </c>
      <c r="F236" s="33" t="s">
        <v>685</v>
      </c>
      <c r="G236" s="33" t="s">
        <v>686</v>
      </c>
      <c r="H236" s="33" t="s">
        <v>750</v>
      </c>
      <c r="I236" s="34" t="n">
        <v>35</v>
      </c>
      <c r="J236" s="33" t="s">
        <v>746</v>
      </c>
      <c r="K236" s="35" t="n">
        <v>90743</v>
      </c>
      <c r="L236" s="36" t="n">
        <v>7.5</v>
      </c>
      <c r="M236" s="37" t="n">
        <v>0</v>
      </c>
      <c r="N236" s="37" t="n">
        <v>20000</v>
      </c>
      <c r="O236" s="37" t="n">
        <v>7</v>
      </c>
      <c r="P236" s="33" t="s">
        <v>692</v>
      </c>
    </row>
    <row r="237" customFormat="false" ht="15" hidden="false" customHeight="false" outlineLevel="0" collapsed="false">
      <c r="A237" s="33" t="s">
        <v>1537</v>
      </c>
      <c r="B237" s="33" t="s">
        <v>1538</v>
      </c>
      <c r="C237" s="33" t="s">
        <v>1539</v>
      </c>
      <c r="D237" s="33" t="s">
        <v>1540</v>
      </c>
      <c r="E237" s="33" t="s">
        <v>749</v>
      </c>
      <c r="F237" s="33" t="s">
        <v>685</v>
      </c>
      <c r="G237" s="33" t="s">
        <v>686</v>
      </c>
      <c r="H237" s="33" t="s">
        <v>750</v>
      </c>
      <c r="I237" s="34" t="n">
        <v>35</v>
      </c>
      <c r="J237" s="33" t="s">
        <v>746</v>
      </c>
      <c r="K237" s="35" t="n">
        <v>95646</v>
      </c>
      <c r="L237" s="36" t="n">
        <v>9</v>
      </c>
      <c r="M237" s="37" t="n">
        <v>0</v>
      </c>
      <c r="N237" s="37" t="n">
        <v>32694</v>
      </c>
      <c r="O237" s="37" t="n">
        <v>40</v>
      </c>
      <c r="P237" s="33" t="s">
        <v>692</v>
      </c>
    </row>
    <row r="238" customFormat="false" ht="15" hidden="false" customHeight="false" outlineLevel="0" collapsed="false">
      <c r="A238" s="33" t="s">
        <v>1541</v>
      </c>
      <c r="B238" s="33" t="s">
        <v>1542</v>
      </c>
      <c r="C238" s="33" t="s">
        <v>1543</v>
      </c>
      <c r="D238" s="33" t="s">
        <v>1544</v>
      </c>
      <c r="E238" s="33" t="s">
        <v>759</v>
      </c>
      <c r="F238" s="33" t="s">
        <v>685</v>
      </c>
      <c r="G238" s="33" t="s">
        <v>686</v>
      </c>
      <c r="H238" s="33" t="s">
        <v>764</v>
      </c>
      <c r="I238" s="34" t="n">
        <v>35</v>
      </c>
      <c r="J238" s="33" t="s">
        <v>755</v>
      </c>
      <c r="K238" s="35" t="n">
        <v>84624</v>
      </c>
      <c r="L238" s="36" t="n">
        <v>6.7</v>
      </c>
      <c r="M238" s="37" t="n">
        <v>0</v>
      </c>
      <c r="N238" s="37" t="n">
        <v>7792</v>
      </c>
      <c r="O238" s="37" t="n">
        <v>0</v>
      </c>
      <c r="P238" s="33" t="s">
        <v>760</v>
      </c>
    </row>
    <row r="239" customFormat="false" ht="15" hidden="false" customHeight="false" outlineLevel="0" collapsed="false">
      <c r="A239" s="33" t="s">
        <v>1545</v>
      </c>
      <c r="B239" s="33" t="s">
        <v>1546</v>
      </c>
      <c r="C239" s="33" t="s">
        <v>1547</v>
      </c>
      <c r="D239" s="33" t="s">
        <v>1548</v>
      </c>
      <c r="E239" s="33" t="s">
        <v>777</v>
      </c>
      <c r="F239" s="33" t="s">
        <v>685</v>
      </c>
      <c r="G239" s="33" t="s">
        <v>686</v>
      </c>
      <c r="H239" s="33" t="s">
        <v>687</v>
      </c>
      <c r="I239" s="34" t="n">
        <v>35</v>
      </c>
      <c r="J239" s="33" t="s">
        <v>774</v>
      </c>
      <c r="K239" s="35" t="n">
        <v>106623</v>
      </c>
      <c r="L239" s="36" t="n">
        <v>10.8</v>
      </c>
      <c r="M239" s="37" t="n">
        <v>500</v>
      </c>
      <c r="N239" s="37" t="n">
        <v>18544</v>
      </c>
      <c r="O239" s="37" t="n">
        <v>3</v>
      </c>
      <c r="P239" s="33" t="s">
        <v>723</v>
      </c>
    </row>
    <row r="240" customFormat="false" ht="15" hidden="false" customHeight="false" outlineLevel="0" collapsed="false">
      <c r="A240" s="33" t="s">
        <v>1549</v>
      </c>
      <c r="B240" s="33" t="s">
        <v>1550</v>
      </c>
      <c r="C240" s="33" t="s">
        <v>1551</v>
      </c>
      <c r="D240" s="33" t="s">
        <v>1552</v>
      </c>
      <c r="E240" s="33" t="s">
        <v>788</v>
      </c>
      <c r="F240" s="33" t="s">
        <v>685</v>
      </c>
      <c r="G240" s="33" t="s">
        <v>686</v>
      </c>
      <c r="H240" s="33" t="s">
        <v>687</v>
      </c>
      <c r="I240" s="34" t="n">
        <v>35</v>
      </c>
      <c r="J240" s="33" t="s">
        <v>785</v>
      </c>
      <c r="K240" s="35" t="n">
        <v>76991</v>
      </c>
      <c r="L240" s="36" t="n">
        <v>5.9</v>
      </c>
      <c r="M240" s="37" t="n">
        <v>351</v>
      </c>
      <c r="N240" s="37" t="n">
        <v>6224</v>
      </c>
      <c r="O240" s="37" t="n">
        <v>0</v>
      </c>
      <c r="P240" s="33" t="s">
        <v>723</v>
      </c>
    </row>
    <row r="241" customFormat="false" ht="15" hidden="false" customHeight="false" outlineLevel="0" collapsed="false">
      <c r="A241" s="33" t="s">
        <v>1553</v>
      </c>
      <c r="B241" s="33" t="s">
        <v>1554</v>
      </c>
      <c r="C241" s="33" t="s">
        <v>1555</v>
      </c>
      <c r="D241" s="33" t="s">
        <v>1556</v>
      </c>
      <c r="E241" s="33" t="s">
        <v>797</v>
      </c>
      <c r="F241" s="33" t="s">
        <v>685</v>
      </c>
      <c r="G241" s="33" t="s">
        <v>686</v>
      </c>
      <c r="H241" s="33" t="s">
        <v>750</v>
      </c>
      <c r="I241" s="34" t="n">
        <v>35</v>
      </c>
      <c r="J241" s="33" t="s">
        <v>799</v>
      </c>
      <c r="K241" s="35" t="n">
        <v>79595</v>
      </c>
      <c r="L241" s="36" t="n">
        <v>6.3</v>
      </c>
      <c r="M241" s="37" t="n">
        <v>500</v>
      </c>
      <c r="N241" s="37" t="n">
        <v>13000</v>
      </c>
      <c r="O241" s="37" t="n">
        <v>6</v>
      </c>
      <c r="P241" s="33" t="s">
        <v>742</v>
      </c>
    </row>
    <row r="242" customFormat="false" ht="15" hidden="false" customHeight="false" outlineLevel="0" collapsed="false">
      <c r="A242" s="33" t="s">
        <v>1557</v>
      </c>
      <c r="B242" s="33" t="s">
        <v>1558</v>
      </c>
      <c r="C242" s="33" t="s">
        <v>1559</v>
      </c>
      <c r="D242" s="33" t="s">
        <v>683</v>
      </c>
      <c r="E242" s="33" t="s">
        <v>684</v>
      </c>
      <c r="F242" s="33" t="s">
        <v>685</v>
      </c>
      <c r="G242" s="33" t="s">
        <v>686</v>
      </c>
      <c r="H242" s="33" t="s">
        <v>750</v>
      </c>
      <c r="I242" s="34" t="n">
        <v>36</v>
      </c>
      <c r="J242" s="33" t="s">
        <v>681</v>
      </c>
      <c r="K242" s="35" t="n">
        <v>96724</v>
      </c>
      <c r="L242" s="36" t="n">
        <v>8.1</v>
      </c>
      <c r="M242" s="37" t="n">
        <v>57552</v>
      </c>
      <c r="N242" s="37" t="n">
        <v>57003</v>
      </c>
      <c r="O242" s="37" t="n">
        <v>18</v>
      </c>
      <c r="P242" s="33" t="s">
        <v>688</v>
      </c>
    </row>
    <row r="243" customFormat="false" ht="15" hidden="false" customHeight="false" outlineLevel="0" collapsed="false">
      <c r="A243" s="33" t="s">
        <v>1560</v>
      </c>
      <c r="B243" s="33" t="s">
        <v>1561</v>
      </c>
      <c r="C243" s="33" t="s">
        <v>1562</v>
      </c>
      <c r="D243" s="33" t="s">
        <v>1563</v>
      </c>
      <c r="E243" s="33" t="s">
        <v>710</v>
      </c>
      <c r="F243" s="33" t="s">
        <v>685</v>
      </c>
      <c r="G243" s="33" t="s">
        <v>686</v>
      </c>
      <c r="H243" s="33" t="s">
        <v>707</v>
      </c>
      <c r="I243" s="34" t="n">
        <v>36</v>
      </c>
      <c r="J243" s="33" t="s">
        <v>737</v>
      </c>
      <c r="K243" s="35" t="n">
        <v>82511</v>
      </c>
      <c r="L243" s="36" t="n">
        <v>6.3</v>
      </c>
      <c r="M243" s="37" t="n">
        <v>400</v>
      </c>
      <c r="N243" s="37" t="n">
        <v>81772</v>
      </c>
      <c r="O243" s="37" t="n">
        <v>4</v>
      </c>
      <c r="P243" s="33" t="s">
        <v>711</v>
      </c>
    </row>
    <row r="244" customFormat="false" ht="15" hidden="false" customHeight="false" outlineLevel="0" collapsed="false">
      <c r="A244" s="33" t="s">
        <v>1564</v>
      </c>
      <c r="B244" s="33" t="s">
        <v>1565</v>
      </c>
      <c r="C244" s="33" t="s">
        <v>1566</v>
      </c>
      <c r="D244" s="33" t="s">
        <v>1567</v>
      </c>
      <c r="E244" s="33" t="s">
        <v>852</v>
      </c>
      <c r="F244" s="33" t="s">
        <v>685</v>
      </c>
      <c r="G244" s="33" t="s">
        <v>686</v>
      </c>
      <c r="H244" s="33" t="s">
        <v>687</v>
      </c>
      <c r="I244" s="34" t="n">
        <v>36</v>
      </c>
      <c r="J244" s="33" t="s">
        <v>864</v>
      </c>
      <c r="K244" s="35" t="n">
        <v>104983</v>
      </c>
      <c r="L244" s="36" t="n">
        <v>9.1</v>
      </c>
      <c r="M244" s="37" t="n">
        <v>1510</v>
      </c>
      <c r="N244" s="37" t="n">
        <v>66223</v>
      </c>
      <c r="O244" s="37" t="n">
        <v>1</v>
      </c>
      <c r="P244" s="33" t="s">
        <v>688</v>
      </c>
    </row>
    <row r="245" customFormat="false" ht="15" hidden="false" customHeight="false" outlineLevel="0" collapsed="false">
      <c r="A245" s="33" t="s">
        <v>1568</v>
      </c>
      <c r="B245" s="33"/>
      <c r="C245" s="33" t="s">
        <v>1569</v>
      </c>
      <c r="D245" s="33" t="s">
        <v>1570</v>
      </c>
      <c r="E245" s="33" t="s">
        <v>852</v>
      </c>
      <c r="F245" s="33" t="s">
        <v>685</v>
      </c>
      <c r="G245" s="33" t="s">
        <v>686</v>
      </c>
      <c r="H245" s="33" t="s">
        <v>687</v>
      </c>
      <c r="I245" s="34" t="n">
        <v>36</v>
      </c>
      <c r="J245" s="33" t="s">
        <v>873</v>
      </c>
      <c r="K245" s="35" t="n">
        <v>85596</v>
      </c>
      <c r="L245" s="36" t="n">
        <v>6.7</v>
      </c>
      <c r="M245" s="37" t="n">
        <v>0</v>
      </c>
      <c r="N245" s="37" t="n">
        <v>3640</v>
      </c>
      <c r="O245" s="37" t="n">
        <v>0</v>
      </c>
      <c r="P245" s="33" t="s">
        <v>688</v>
      </c>
    </row>
    <row r="246" customFormat="false" ht="15" hidden="false" customHeight="false" outlineLevel="0" collapsed="false">
      <c r="A246" s="33" t="s">
        <v>1571</v>
      </c>
      <c r="B246" s="33"/>
      <c r="C246" s="33" t="s">
        <v>1572</v>
      </c>
      <c r="D246" s="33" t="s">
        <v>1556</v>
      </c>
      <c r="E246" s="33" t="s">
        <v>852</v>
      </c>
      <c r="F246" s="33" t="s">
        <v>883</v>
      </c>
      <c r="G246" s="33" t="s">
        <v>686</v>
      </c>
      <c r="H246" s="33" t="s">
        <v>687</v>
      </c>
      <c r="I246" s="34" t="n">
        <v>36</v>
      </c>
      <c r="J246" s="33" t="s">
        <v>857</v>
      </c>
      <c r="K246" s="35" t="n">
        <v>106403</v>
      </c>
      <c r="L246" s="36" t="n">
        <v>9.7</v>
      </c>
      <c r="M246" s="37" t="n">
        <v>0</v>
      </c>
      <c r="N246" s="37" t="n">
        <v>0</v>
      </c>
      <c r="O246" s="37" t="n">
        <v>0</v>
      </c>
      <c r="P246" s="33"/>
    </row>
    <row r="247" customFormat="false" ht="15" hidden="false" customHeight="false" outlineLevel="0" collapsed="false">
      <c r="A247" s="33" t="s">
        <v>1573</v>
      </c>
      <c r="B247" s="33" t="s">
        <v>1574</v>
      </c>
      <c r="C247" s="33" t="s">
        <v>1575</v>
      </c>
      <c r="D247" s="33" t="s">
        <v>1403</v>
      </c>
      <c r="E247" s="33" t="s">
        <v>852</v>
      </c>
      <c r="F247" s="33" t="s">
        <v>685</v>
      </c>
      <c r="G247" s="33" t="s">
        <v>686</v>
      </c>
      <c r="H247" s="33" t="s">
        <v>750</v>
      </c>
      <c r="I247" s="34" t="n">
        <v>36</v>
      </c>
      <c r="J247" s="33" t="s">
        <v>864</v>
      </c>
      <c r="K247" s="35" t="n">
        <v>102169</v>
      </c>
      <c r="L247" s="36" t="n">
        <v>9</v>
      </c>
      <c r="M247" s="37" t="n">
        <v>0</v>
      </c>
      <c r="N247" s="37" t="n">
        <v>5600</v>
      </c>
      <c r="O247" s="37" t="n">
        <v>0</v>
      </c>
      <c r="P247" s="33" t="s">
        <v>723</v>
      </c>
    </row>
    <row r="248" customFormat="false" ht="15" hidden="false" customHeight="false" outlineLevel="0" collapsed="false">
      <c r="A248" s="33" t="s">
        <v>1576</v>
      </c>
      <c r="B248" s="33" t="s">
        <v>1577</v>
      </c>
      <c r="C248" s="33" t="s">
        <v>1578</v>
      </c>
      <c r="D248" s="33" t="s">
        <v>1579</v>
      </c>
      <c r="E248" s="33" t="s">
        <v>879</v>
      </c>
      <c r="F248" s="33" t="s">
        <v>685</v>
      </c>
      <c r="G248" s="33" t="s">
        <v>686</v>
      </c>
      <c r="H248" s="33" t="s">
        <v>1580</v>
      </c>
      <c r="I248" s="34" t="n">
        <v>36</v>
      </c>
      <c r="J248" s="33" t="s">
        <v>876</v>
      </c>
      <c r="K248" s="35" t="n">
        <v>102636</v>
      </c>
      <c r="L248" s="36" t="n">
        <v>8.3</v>
      </c>
      <c r="M248" s="37" t="n">
        <v>1056</v>
      </c>
      <c r="N248" s="37" t="n">
        <v>7500</v>
      </c>
      <c r="O248" s="37" t="n">
        <v>16</v>
      </c>
      <c r="P248" s="33" t="s">
        <v>700</v>
      </c>
    </row>
    <row r="249" customFormat="false" ht="15" hidden="false" customHeight="false" outlineLevel="0" collapsed="false">
      <c r="A249" s="33" t="s">
        <v>1581</v>
      </c>
      <c r="B249" s="33" t="s">
        <v>1582</v>
      </c>
      <c r="C249" s="33" t="s">
        <v>1583</v>
      </c>
      <c r="D249" s="33" t="s">
        <v>1054</v>
      </c>
      <c r="E249" s="33" t="s">
        <v>1055</v>
      </c>
      <c r="F249" s="33" t="s">
        <v>685</v>
      </c>
      <c r="G249" s="33" t="s">
        <v>686</v>
      </c>
      <c r="H249" s="33" t="s">
        <v>687</v>
      </c>
      <c r="I249" s="34" t="n">
        <v>37</v>
      </c>
      <c r="J249" s="33" t="s">
        <v>930</v>
      </c>
      <c r="K249" s="35" t="n">
        <v>114987</v>
      </c>
      <c r="L249" s="36" t="n">
        <v>13.1</v>
      </c>
      <c r="M249" s="37" t="n">
        <v>67107</v>
      </c>
      <c r="N249" s="37" t="n">
        <v>29797</v>
      </c>
      <c r="O249" s="37" t="n">
        <v>46</v>
      </c>
      <c r="P249" s="33" t="s">
        <v>688</v>
      </c>
    </row>
    <row r="250" customFormat="false" ht="15" hidden="false" customHeight="false" outlineLevel="0" collapsed="false">
      <c r="A250" s="33" t="s">
        <v>1584</v>
      </c>
      <c r="B250" s="33" t="s">
        <v>1585</v>
      </c>
      <c r="C250" s="33" t="s">
        <v>1586</v>
      </c>
      <c r="D250" s="33" t="s">
        <v>1587</v>
      </c>
      <c r="E250" s="33" t="s">
        <v>749</v>
      </c>
      <c r="F250" s="33" t="s">
        <v>685</v>
      </c>
      <c r="G250" s="33" t="s">
        <v>686</v>
      </c>
      <c r="H250" s="33" t="s">
        <v>750</v>
      </c>
      <c r="I250" s="34" t="n">
        <v>37</v>
      </c>
      <c r="J250" s="33" t="s">
        <v>746</v>
      </c>
      <c r="K250" s="35" t="n">
        <v>98873</v>
      </c>
      <c r="L250" s="36" t="n">
        <v>9.5</v>
      </c>
      <c r="M250" s="37" t="n">
        <v>0</v>
      </c>
      <c r="N250" s="37" t="n">
        <v>22000</v>
      </c>
      <c r="O250" s="37" t="n">
        <v>23</v>
      </c>
      <c r="P250" s="33" t="s">
        <v>692</v>
      </c>
    </row>
    <row r="251" customFormat="false" ht="15" hidden="false" customHeight="false" outlineLevel="0" collapsed="false">
      <c r="A251" s="33" t="s">
        <v>1588</v>
      </c>
      <c r="B251" s="33" t="s">
        <v>1589</v>
      </c>
      <c r="C251" s="33" t="s">
        <v>1590</v>
      </c>
      <c r="D251" s="33" t="s">
        <v>1591</v>
      </c>
      <c r="E251" s="33" t="s">
        <v>754</v>
      </c>
      <c r="F251" s="33" t="s">
        <v>685</v>
      </c>
      <c r="G251" s="33" t="s">
        <v>686</v>
      </c>
      <c r="H251" s="33" t="s">
        <v>1592</v>
      </c>
      <c r="I251" s="34" t="n">
        <v>37</v>
      </c>
      <c r="J251" s="33" t="s">
        <v>751</v>
      </c>
      <c r="K251" s="35" t="n">
        <v>106071</v>
      </c>
      <c r="L251" s="36" t="n">
        <v>9.6</v>
      </c>
      <c r="M251" s="37" t="n">
        <v>1376</v>
      </c>
      <c r="N251" s="37" t="n">
        <v>31561</v>
      </c>
      <c r="O251" s="37" t="n">
        <v>27</v>
      </c>
      <c r="P251" s="33" t="s">
        <v>692</v>
      </c>
    </row>
    <row r="252" customFormat="false" ht="15" hidden="false" customHeight="false" outlineLevel="0" collapsed="false">
      <c r="A252" s="33" t="s">
        <v>1593</v>
      </c>
      <c r="B252" s="33"/>
      <c r="C252" s="33" t="s">
        <v>1594</v>
      </c>
      <c r="D252" s="33" t="s">
        <v>1595</v>
      </c>
      <c r="E252" s="33" t="s">
        <v>759</v>
      </c>
      <c r="F252" s="33" t="s">
        <v>685</v>
      </c>
      <c r="G252" s="33" t="s">
        <v>686</v>
      </c>
      <c r="H252" s="33" t="s">
        <v>750</v>
      </c>
      <c r="I252" s="34" t="n">
        <v>37</v>
      </c>
      <c r="J252" s="33" t="s">
        <v>761</v>
      </c>
      <c r="K252" s="35" t="n">
        <v>75663</v>
      </c>
      <c r="L252" s="36" t="n">
        <v>5.2</v>
      </c>
      <c r="M252" s="37" t="n">
        <v>35</v>
      </c>
      <c r="N252" s="37" t="n">
        <v>630</v>
      </c>
      <c r="O252" s="37" t="n">
        <v>0</v>
      </c>
      <c r="P252" s="33" t="s">
        <v>760</v>
      </c>
    </row>
    <row r="253" customFormat="false" ht="15" hidden="false" customHeight="false" outlineLevel="0" collapsed="false">
      <c r="A253" s="33" t="s">
        <v>1596</v>
      </c>
      <c r="B253" s="33" t="s">
        <v>1597</v>
      </c>
      <c r="C253" s="33" t="s">
        <v>1598</v>
      </c>
      <c r="D253" s="33" t="s">
        <v>1599</v>
      </c>
      <c r="E253" s="33" t="s">
        <v>797</v>
      </c>
      <c r="F253" s="33" t="s">
        <v>685</v>
      </c>
      <c r="G253" s="33" t="s">
        <v>686</v>
      </c>
      <c r="H253" s="33" t="s">
        <v>733</v>
      </c>
      <c r="I253" s="34" t="n">
        <v>37</v>
      </c>
      <c r="J253" s="33" t="s">
        <v>793</v>
      </c>
      <c r="K253" s="35" t="n">
        <v>91913</v>
      </c>
      <c r="L253" s="36" t="n">
        <v>8.2</v>
      </c>
      <c r="M253" s="37" t="n">
        <v>0</v>
      </c>
      <c r="N253" s="37" t="n">
        <v>8000</v>
      </c>
      <c r="O253" s="37" t="n">
        <v>1</v>
      </c>
      <c r="P253" s="33" t="s">
        <v>688</v>
      </c>
    </row>
    <row r="254" customFormat="false" ht="15" hidden="false" customHeight="false" outlineLevel="0" collapsed="false">
      <c r="A254" s="33" t="s">
        <v>1600</v>
      </c>
      <c r="B254" s="33" t="s">
        <v>1601</v>
      </c>
      <c r="C254" s="33" t="s">
        <v>1602</v>
      </c>
      <c r="D254" s="33" t="s">
        <v>980</v>
      </c>
      <c r="E254" s="33" t="s">
        <v>824</v>
      </c>
      <c r="F254" s="33" t="s">
        <v>685</v>
      </c>
      <c r="G254" s="33" t="s">
        <v>686</v>
      </c>
      <c r="H254" s="33" t="s">
        <v>687</v>
      </c>
      <c r="I254" s="34" t="n">
        <v>37</v>
      </c>
      <c r="J254" s="33" t="s">
        <v>832</v>
      </c>
      <c r="K254" s="35" t="n">
        <v>126633</v>
      </c>
      <c r="L254" s="36" t="n">
        <v>11</v>
      </c>
      <c r="M254" s="37" t="n">
        <v>6643</v>
      </c>
      <c r="N254" s="37" t="n">
        <v>50450</v>
      </c>
      <c r="O254" s="37" t="n">
        <v>53</v>
      </c>
      <c r="P254" s="33" t="s">
        <v>692</v>
      </c>
    </row>
    <row r="255" customFormat="false" ht="15" hidden="false" customHeight="false" outlineLevel="0" collapsed="false">
      <c r="A255" s="33" t="s">
        <v>1603</v>
      </c>
      <c r="B255" s="33" t="s">
        <v>1604</v>
      </c>
      <c r="C255" s="33" t="s">
        <v>1605</v>
      </c>
      <c r="D255" s="33" t="s">
        <v>980</v>
      </c>
      <c r="E255" s="33" t="s">
        <v>824</v>
      </c>
      <c r="F255" s="33" t="s">
        <v>685</v>
      </c>
      <c r="G255" s="33" t="s">
        <v>686</v>
      </c>
      <c r="H255" s="33" t="s">
        <v>687</v>
      </c>
      <c r="I255" s="34" t="n">
        <v>37</v>
      </c>
      <c r="J255" s="33" t="s">
        <v>832</v>
      </c>
      <c r="K255" s="35" t="n">
        <v>121492</v>
      </c>
      <c r="L255" s="36" t="n">
        <v>11.4</v>
      </c>
      <c r="M255" s="37" t="n">
        <v>3313</v>
      </c>
      <c r="N255" s="37" t="n">
        <v>15827</v>
      </c>
      <c r="O255" s="37" t="n">
        <v>32</v>
      </c>
      <c r="P255" s="33" t="s">
        <v>723</v>
      </c>
    </row>
    <row r="256" customFormat="false" ht="15" hidden="false" customHeight="false" outlineLevel="0" collapsed="false">
      <c r="A256" s="33" t="s">
        <v>1606</v>
      </c>
      <c r="B256" s="33" t="s">
        <v>1607</v>
      </c>
      <c r="C256" s="33" t="s">
        <v>1608</v>
      </c>
      <c r="D256" s="33" t="s">
        <v>1609</v>
      </c>
      <c r="E256" s="33" t="s">
        <v>842</v>
      </c>
      <c r="F256" s="33" t="s">
        <v>685</v>
      </c>
      <c r="G256" s="33" t="s">
        <v>686</v>
      </c>
      <c r="H256" s="33" t="s">
        <v>687</v>
      </c>
      <c r="I256" s="34" t="n">
        <v>37</v>
      </c>
      <c r="J256" s="33" t="s">
        <v>839</v>
      </c>
      <c r="K256" s="35" t="n">
        <v>73781</v>
      </c>
      <c r="L256" s="36" t="n">
        <v>5</v>
      </c>
      <c r="M256" s="37" t="n">
        <v>0</v>
      </c>
      <c r="N256" s="37" t="n">
        <v>9000</v>
      </c>
      <c r="O256" s="37" t="n">
        <v>4</v>
      </c>
      <c r="P256" s="33" t="s">
        <v>692</v>
      </c>
    </row>
    <row r="257" customFormat="false" ht="15" hidden="false" customHeight="false" outlineLevel="0" collapsed="false">
      <c r="A257" s="33" t="s">
        <v>1610</v>
      </c>
      <c r="B257" s="33" t="s">
        <v>1611</v>
      </c>
      <c r="C257" s="33" t="s">
        <v>1612</v>
      </c>
      <c r="D257" s="33" t="s">
        <v>1613</v>
      </c>
      <c r="E257" s="33" t="s">
        <v>842</v>
      </c>
      <c r="F257" s="33" t="s">
        <v>685</v>
      </c>
      <c r="G257" s="33" t="s">
        <v>686</v>
      </c>
      <c r="H257" s="33" t="s">
        <v>687</v>
      </c>
      <c r="I257" s="34" t="n">
        <v>37</v>
      </c>
      <c r="J257" s="33" t="s">
        <v>839</v>
      </c>
      <c r="K257" s="35" t="n">
        <v>102397</v>
      </c>
      <c r="L257" s="36" t="n">
        <v>10.1</v>
      </c>
      <c r="M257" s="37" t="n">
        <v>7136</v>
      </c>
      <c r="N257" s="37" t="n">
        <v>12170</v>
      </c>
      <c r="O257" s="37" t="n">
        <v>5</v>
      </c>
      <c r="P257" s="33" t="s">
        <v>692</v>
      </c>
    </row>
    <row r="258" customFormat="false" ht="15" hidden="false" customHeight="false" outlineLevel="0" collapsed="false">
      <c r="A258" s="33" t="s">
        <v>1614</v>
      </c>
      <c r="B258" s="33" t="s">
        <v>1615</v>
      </c>
      <c r="C258" s="33" t="s">
        <v>1616</v>
      </c>
      <c r="D258" s="33" t="s">
        <v>1617</v>
      </c>
      <c r="E258" s="33" t="s">
        <v>852</v>
      </c>
      <c r="F258" s="33" t="s">
        <v>685</v>
      </c>
      <c r="G258" s="33" t="s">
        <v>686</v>
      </c>
      <c r="H258" s="33" t="s">
        <v>750</v>
      </c>
      <c r="I258" s="34" t="n">
        <v>37</v>
      </c>
      <c r="J258" s="33" t="s">
        <v>864</v>
      </c>
      <c r="K258" s="35" t="n">
        <v>85849</v>
      </c>
      <c r="L258" s="36" t="n">
        <v>6.6</v>
      </c>
      <c r="M258" s="37" t="n">
        <v>0</v>
      </c>
      <c r="N258" s="37" t="n">
        <v>10083</v>
      </c>
      <c r="O258" s="37" t="n">
        <v>0</v>
      </c>
      <c r="P258" s="33" t="s">
        <v>692</v>
      </c>
    </row>
    <row r="259" customFormat="false" ht="15" hidden="false" customHeight="false" outlineLevel="0" collapsed="false">
      <c r="A259" s="33" t="s">
        <v>1618</v>
      </c>
      <c r="B259" s="33"/>
      <c r="C259" s="33" t="s">
        <v>1619</v>
      </c>
      <c r="D259" s="33" t="s">
        <v>1620</v>
      </c>
      <c r="E259" s="33" t="s">
        <v>684</v>
      </c>
      <c r="F259" s="33" t="s">
        <v>883</v>
      </c>
      <c r="G259" s="33" t="s">
        <v>686</v>
      </c>
      <c r="H259" s="33" t="s">
        <v>750</v>
      </c>
      <c r="I259" s="34" t="n">
        <v>38</v>
      </c>
      <c r="J259" s="33" t="s">
        <v>681</v>
      </c>
      <c r="K259" s="35" t="n">
        <v>97677</v>
      </c>
      <c r="L259" s="36" t="n">
        <v>8.2</v>
      </c>
      <c r="M259" s="37" t="n">
        <v>0</v>
      </c>
      <c r="N259" s="37" t="n">
        <v>250</v>
      </c>
      <c r="O259" s="37" t="n">
        <v>3</v>
      </c>
      <c r="P259" s="33" t="s">
        <v>1107</v>
      </c>
    </row>
    <row r="260" customFormat="false" ht="15" hidden="false" customHeight="false" outlineLevel="0" collapsed="false">
      <c r="A260" s="33" t="s">
        <v>1621</v>
      </c>
      <c r="B260" s="33"/>
      <c r="C260" s="33" t="s">
        <v>1622</v>
      </c>
      <c r="D260" s="33" t="s">
        <v>1622</v>
      </c>
      <c r="E260" s="33" t="s">
        <v>696</v>
      </c>
      <c r="F260" s="33" t="s">
        <v>883</v>
      </c>
      <c r="G260" s="33" t="s">
        <v>686</v>
      </c>
      <c r="H260" s="33" t="s">
        <v>687</v>
      </c>
      <c r="I260" s="34" t="n">
        <v>38</v>
      </c>
      <c r="J260" s="33" t="s">
        <v>698</v>
      </c>
      <c r="K260" s="35" t="n">
        <v>169743</v>
      </c>
      <c r="L260" s="36" t="n">
        <v>19</v>
      </c>
      <c r="M260" s="37" t="n">
        <v>0</v>
      </c>
      <c r="N260" s="37" t="n">
        <v>1000</v>
      </c>
      <c r="O260" s="37" t="n">
        <v>5</v>
      </c>
      <c r="P260" s="33" t="s">
        <v>1623</v>
      </c>
    </row>
    <row r="261" customFormat="false" ht="15" hidden="false" customHeight="false" outlineLevel="0" collapsed="false">
      <c r="A261" s="33" t="s">
        <v>1624</v>
      </c>
      <c r="B261" s="33" t="s">
        <v>1625</v>
      </c>
      <c r="C261" s="33" t="s">
        <v>1626</v>
      </c>
      <c r="D261" s="33" t="s">
        <v>1508</v>
      </c>
      <c r="E261" s="33" t="s">
        <v>696</v>
      </c>
      <c r="F261" s="33" t="s">
        <v>685</v>
      </c>
      <c r="G261" s="33" t="s">
        <v>686</v>
      </c>
      <c r="H261" s="33" t="s">
        <v>687</v>
      </c>
      <c r="I261" s="34" t="n">
        <v>38</v>
      </c>
      <c r="J261" s="33" t="s">
        <v>693</v>
      </c>
      <c r="K261" s="35" t="n">
        <v>107539</v>
      </c>
      <c r="L261" s="36" t="n">
        <v>9.1</v>
      </c>
      <c r="M261" s="37" t="n">
        <v>594</v>
      </c>
      <c r="N261" s="37" t="n">
        <v>21459</v>
      </c>
      <c r="O261" s="37" t="n">
        <v>0</v>
      </c>
      <c r="P261" s="33" t="s">
        <v>742</v>
      </c>
    </row>
    <row r="262" customFormat="false" ht="15" hidden="false" customHeight="false" outlineLevel="0" collapsed="false">
      <c r="A262" s="33" t="s">
        <v>1627</v>
      </c>
      <c r="B262" s="33" t="s">
        <v>1628</v>
      </c>
      <c r="C262" s="33" t="s">
        <v>1629</v>
      </c>
      <c r="D262" s="33" t="s">
        <v>1630</v>
      </c>
      <c r="E262" s="33" t="s">
        <v>706</v>
      </c>
      <c r="F262" s="33" t="s">
        <v>685</v>
      </c>
      <c r="G262" s="33" t="s">
        <v>686</v>
      </c>
      <c r="H262" s="33" t="s">
        <v>687</v>
      </c>
      <c r="I262" s="34" t="n">
        <v>38</v>
      </c>
      <c r="J262" s="33" t="s">
        <v>703</v>
      </c>
      <c r="K262" s="35" t="n">
        <v>100876</v>
      </c>
      <c r="L262" s="36" t="n">
        <v>9.6</v>
      </c>
      <c r="M262" s="37" t="n">
        <v>3500</v>
      </c>
      <c r="N262" s="37" t="n">
        <v>56000</v>
      </c>
      <c r="O262" s="37" t="n">
        <v>5</v>
      </c>
      <c r="P262" s="33" t="s">
        <v>711</v>
      </c>
    </row>
    <row r="263" customFormat="false" ht="15" hidden="false" customHeight="false" outlineLevel="0" collapsed="false">
      <c r="A263" s="33" t="s">
        <v>1631</v>
      </c>
      <c r="B263" s="33" t="s">
        <v>1632</v>
      </c>
      <c r="C263" s="33" t="s">
        <v>1633</v>
      </c>
      <c r="D263" s="33" t="s">
        <v>1634</v>
      </c>
      <c r="E263" s="33" t="s">
        <v>710</v>
      </c>
      <c r="F263" s="33" t="s">
        <v>685</v>
      </c>
      <c r="G263" s="33" t="s">
        <v>686</v>
      </c>
      <c r="H263" s="33" t="s">
        <v>687</v>
      </c>
      <c r="I263" s="34" t="n">
        <v>38</v>
      </c>
      <c r="J263" s="33" t="s">
        <v>716</v>
      </c>
      <c r="K263" s="35" t="n">
        <v>148654</v>
      </c>
      <c r="L263" s="36" t="n">
        <v>9.9</v>
      </c>
      <c r="M263" s="37" t="n">
        <v>250</v>
      </c>
      <c r="N263" s="37" t="n">
        <v>29200</v>
      </c>
      <c r="O263" s="37" t="n">
        <v>0</v>
      </c>
      <c r="P263" s="33" t="s">
        <v>711</v>
      </c>
    </row>
    <row r="264" customFormat="false" ht="15" hidden="false" customHeight="false" outlineLevel="0" collapsed="false">
      <c r="A264" s="33" t="s">
        <v>1635</v>
      </c>
      <c r="B264" s="33" t="s">
        <v>1636</v>
      </c>
      <c r="C264" s="33" t="s">
        <v>1637</v>
      </c>
      <c r="D264" s="33" t="s">
        <v>1638</v>
      </c>
      <c r="E264" s="33" t="s">
        <v>749</v>
      </c>
      <c r="F264" s="33" t="s">
        <v>685</v>
      </c>
      <c r="G264" s="33" t="s">
        <v>686</v>
      </c>
      <c r="H264" s="33" t="s">
        <v>750</v>
      </c>
      <c r="I264" s="34" t="n">
        <v>38</v>
      </c>
      <c r="J264" s="33" t="s">
        <v>746</v>
      </c>
      <c r="K264" s="35" t="n">
        <v>97558</v>
      </c>
      <c r="L264" s="36" t="n">
        <v>8.5</v>
      </c>
      <c r="M264" s="37" t="n">
        <v>0</v>
      </c>
      <c r="N264" s="37" t="n">
        <v>14750</v>
      </c>
      <c r="O264" s="37" t="n">
        <v>4</v>
      </c>
      <c r="P264" s="33" t="s">
        <v>688</v>
      </c>
    </row>
    <row r="265" customFormat="false" ht="15" hidden="false" customHeight="false" outlineLevel="0" collapsed="false">
      <c r="A265" s="33" t="s">
        <v>1639</v>
      </c>
      <c r="B265" s="33" t="s">
        <v>1640</v>
      </c>
      <c r="C265" s="33" t="s">
        <v>1641</v>
      </c>
      <c r="D265" s="33" t="s">
        <v>1642</v>
      </c>
      <c r="E265" s="33" t="s">
        <v>759</v>
      </c>
      <c r="F265" s="33" t="s">
        <v>685</v>
      </c>
      <c r="G265" s="33" t="s">
        <v>686</v>
      </c>
      <c r="H265" s="33" t="s">
        <v>687</v>
      </c>
      <c r="I265" s="34" t="n">
        <v>38</v>
      </c>
      <c r="J265" s="33" t="s">
        <v>768</v>
      </c>
      <c r="K265" s="35" t="n">
        <v>85940</v>
      </c>
      <c r="L265" s="36" t="n">
        <v>6.7</v>
      </c>
      <c r="M265" s="37" t="n">
        <v>411</v>
      </c>
      <c r="N265" s="37" t="n">
        <v>16877</v>
      </c>
      <c r="O265" s="37" t="n">
        <v>3</v>
      </c>
      <c r="P265" s="33" t="s">
        <v>688</v>
      </c>
    </row>
    <row r="266" customFormat="false" ht="15" hidden="false" customHeight="false" outlineLevel="0" collapsed="false">
      <c r="A266" s="33" t="s">
        <v>1643</v>
      </c>
      <c r="B266" s="33" t="s">
        <v>1644</v>
      </c>
      <c r="C266" s="33" t="s">
        <v>1645</v>
      </c>
      <c r="D266" s="33" t="s">
        <v>1646</v>
      </c>
      <c r="E266" s="33" t="s">
        <v>797</v>
      </c>
      <c r="F266" s="33" t="s">
        <v>685</v>
      </c>
      <c r="G266" s="33" t="s">
        <v>686</v>
      </c>
      <c r="H266" s="33" t="s">
        <v>733</v>
      </c>
      <c r="I266" s="34" t="n">
        <v>38</v>
      </c>
      <c r="J266" s="33" t="s">
        <v>803</v>
      </c>
      <c r="K266" s="35" t="n">
        <v>96044</v>
      </c>
      <c r="L266" s="36" t="n">
        <v>9.5</v>
      </c>
      <c r="M266" s="37" t="n">
        <v>300</v>
      </c>
      <c r="N266" s="37" t="n">
        <v>14000</v>
      </c>
      <c r="O266" s="37" t="n">
        <v>1</v>
      </c>
      <c r="P266" s="33" t="s">
        <v>692</v>
      </c>
    </row>
    <row r="267" customFormat="false" ht="15" hidden="false" customHeight="false" outlineLevel="0" collapsed="false">
      <c r="A267" s="33" t="s">
        <v>1647</v>
      </c>
      <c r="B267" s="33" t="s">
        <v>1648</v>
      </c>
      <c r="C267" s="33" t="s">
        <v>1649</v>
      </c>
      <c r="D267" s="33" t="s">
        <v>1650</v>
      </c>
      <c r="E267" s="33" t="s">
        <v>852</v>
      </c>
      <c r="F267" s="33" t="s">
        <v>685</v>
      </c>
      <c r="G267" s="33" t="s">
        <v>686</v>
      </c>
      <c r="H267" s="33" t="s">
        <v>687</v>
      </c>
      <c r="I267" s="34" t="n">
        <v>38</v>
      </c>
      <c r="J267" s="33" t="s">
        <v>857</v>
      </c>
      <c r="K267" s="35" t="n">
        <v>104131</v>
      </c>
      <c r="L267" s="36" t="n">
        <v>9</v>
      </c>
      <c r="M267" s="37" t="n">
        <v>0</v>
      </c>
      <c r="N267" s="37" t="n">
        <v>4300</v>
      </c>
      <c r="O267" s="37" t="n">
        <v>0</v>
      </c>
      <c r="P267" s="33" t="s">
        <v>688</v>
      </c>
    </row>
    <row r="268" customFormat="false" ht="15" hidden="false" customHeight="false" outlineLevel="0" collapsed="false">
      <c r="A268" s="33" t="s">
        <v>1651</v>
      </c>
      <c r="B268" s="33" t="s">
        <v>1652</v>
      </c>
      <c r="C268" s="33" t="s">
        <v>1653</v>
      </c>
      <c r="D268" s="33" t="s">
        <v>1654</v>
      </c>
      <c r="E268" s="33" t="s">
        <v>696</v>
      </c>
      <c r="F268" s="33" t="s">
        <v>685</v>
      </c>
      <c r="G268" s="33" t="s">
        <v>686</v>
      </c>
      <c r="H268" s="33" t="s">
        <v>687</v>
      </c>
      <c r="I268" s="34" t="n">
        <v>39</v>
      </c>
      <c r="J268" s="33" t="s">
        <v>693</v>
      </c>
      <c r="K268" s="35" t="n">
        <v>96241</v>
      </c>
      <c r="L268" s="36" t="n">
        <v>8.2</v>
      </c>
      <c r="M268" s="37" t="n">
        <v>0</v>
      </c>
      <c r="N268" s="37" t="n">
        <v>18438</v>
      </c>
      <c r="O268" s="37" t="n">
        <v>0</v>
      </c>
      <c r="P268" s="33" t="s">
        <v>760</v>
      </c>
    </row>
    <row r="269" customFormat="false" ht="15" hidden="false" customHeight="false" outlineLevel="0" collapsed="false">
      <c r="A269" s="33" t="s">
        <v>1655</v>
      </c>
      <c r="B269" s="33" t="s">
        <v>1656</v>
      </c>
      <c r="C269" s="33" t="s">
        <v>1657</v>
      </c>
      <c r="D269" s="33" t="s">
        <v>1658</v>
      </c>
      <c r="E269" s="33" t="s">
        <v>1659</v>
      </c>
      <c r="F269" s="33" t="s">
        <v>685</v>
      </c>
      <c r="G269" s="33" t="s">
        <v>686</v>
      </c>
      <c r="H269" s="33" t="s">
        <v>687</v>
      </c>
      <c r="I269" s="34" t="n">
        <v>39</v>
      </c>
      <c r="J269" s="33" t="s">
        <v>782</v>
      </c>
      <c r="K269" s="35" t="n">
        <v>96052</v>
      </c>
      <c r="L269" s="36" t="n">
        <v>8.7</v>
      </c>
      <c r="M269" s="37" t="n">
        <v>0</v>
      </c>
      <c r="N269" s="37" t="n">
        <v>10100</v>
      </c>
      <c r="O269" s="37" t="n">
        <v>0</v>
      </c>
      <c r="P269" s="33" t="s">
        <v>692</v>
      </c>
    </row>
    <row r="270" customFormat="false" ht="15" hidden="false" customHeight="false" outlineLevel="0" collapsed="false">
      <c r="A270" s="33" t="s">
        <v>1660</v>
      </c>
      <c r="B270" s="33"/>
      <c r="C270" s="33" t="s">
        <v>1661</v>
      </c>
      <c r="D270" s="33" t="s">
        <v>1662</v>
      </c>
      <c r="E270" s="33" t="s">
        <v>710</v>
      </c>
      <c r="F270" s="33" t="s">
        <v>685</v>
      </c>
      <c r="G270" s="33" t="s">
        <v>686</v>
      </c>
      <c r="H270" s="33" t="s">
        <v>687</v>
      </c>
      <c r="I270" s="34" t="n">
        <v>39</v>
      </c>
      <c r="J270" s="33" t="s">
        <v>737</v>
      </c>
      <c r="K270" s="35" t="n">
        <v>80693</v>
      </c>
      <c r="L270" s="36" t="n">
        <v>6.1</v>
      </c>
      <c r="M270" s="37" t="n">
        <v>0</v>
      </c>
      <c r="N270" s="37" t="n">
        <v>4000</v>
      </c>
      <c r="O270" s="37" t="n">
        <v>1</v>
      </c>
      <c r="P270" s="33" t="s">
        <v>711</v>
      </c>
    </row>
    <row r="271" customFormat="false" ht="15" hidden="false" customHeight="false" outlineLevel="0" collapsed="false">
      <c r="A271" s="33" t="s">
        <v>1663</v>
      </c>
      <c r="B271" s="33"/>
      <c r="C271" s="33" t="s">
        <v>1664</v>
      </c>
      <c r="D271" s="33" t="s">
        <v>1665</v>
      </c>
      <c r="E271" s="33" t="s">
        <v>749</v>
      </c>
      <c r="F271" s="33" t="s">
        <v>685</v>
      </c>
      <c r="G271" s="33" t="s">
        <v>686</v>
      </c>
      <c r="H271" s="33" t="s">
        <v>687</v>
      </c>
      <c r="I271" s="34" t="n">
        <v>39</v>
      </c>
      <c r="J271" s="33" t="s">
        <v>746</v>
      </c>
      <c r="K271" s="35" t="n">
        <v>106670</v>
      </c>
      <c r="L271" s="36" t="n">
        <v>10</v>
      </c>
      <c r="M271" s="37" t="n">
        <v>0</v>
      </c>
      <c r="N271" s="37" t="n">
        <v>4000</v>
      </c>
      <c r="O271" s="37" t="n">
        <v>0</v>
      </c>
      <c r="P271" s="33" t="s">
        <v>692</v>
      </c>
    </row>
    <row r="272" customFormat="false" ht="15" hidden="false" customHeight="false" outlineLevel="0" collapsed="false">
      <c r="A272" s="33" t="s">
        <v>1666</v>
      </c>
      <c r="B272" s="33"/>
      <c r="C272" s="33" t="s">
        <v>1667</v>
      </c>
      <c r="D272" s="33" t="s">
        <v>1668</v>
      </c>
      <c r="E272" s="33" t="s">
        <v>852</v>
      </c>
      <c r="F272" s="33" t="s">
        <v>685</v>
      </c>
      <c r="G272" s="33" t="s">
        <v>686</v>
      </c>
      <c r="H272" s="33" t="s">
        <v>750</v>
      </c>
      <c r="I272" s="34" t="n">
        <v>39</v>
      </c>
      <c r="J272" s="33" t="s">
        <v>873</v>
      </c>
      <c r="K272" s="35" t="n">
        <v>74733</v>
      </c>
      <c r="L272" s="36" t="n">
        <v>5.6</v>
      </c>
      <c r="M272" s="37" t="n">
        <v>0</v>
      </c>
      <c r="N272" s="37" t="n">
        <v>1500</v>
      </c>
      <c r="O272" s="37" t="n">
        <v>1</v>
      </c>
      <c r="P272" s="33" t="s">
        <v>688</v>
      </c>
    </row>
    <row r="273" customFormat="false" ht="15" hidden="false" customHeight="false" outlineLevel="0" collapsed="false">
      <c r="A273" s="33" t="s">
        <v>1669</v>
      </c>
      <c r="B273" s="33" t="s">
        <v>1670</v>
      </c>
      <c r="C273" s="33" t="s">
        <v>1671</v>
      </c>
      <c r="D273" s="33" t="s">
        <v>1672</v>
      </c>
      <c r="E273" s="33" t="s">
        <v>684</v>
      </c>
      <c r="F273" s="33" t="s">
        <v>685</v>
      </c>
      <c r="G273" s="33" t="s">
        <v>686</v>
      </c>
      <c r="H273" s="33" t="s">
        <v>733</v>
      </c>
      <c r="I273" s="34" t="n">
        <v>40</v>
      </c>
      <c r="J273" s="33" t="s">
        <v>681</v>
      </c>
      <c r="K273" s="35" t="n">
        <v>96847</v>
      </c>
      <c r="L273" s="36" t="n">
        <v>8.1</v>
      </c>
      <c r="M273" s="37" t="n">
        <v>718</v>
      </c>
      <c r="N273" s="37" t="n">
        <v>38602</v>
      </c>
      <c r="O273" s="37" t="n">
        <v>5</v>
      </c>
      <c r="P273" s="33" t="s">
        <v>688</v>
      </c>
    </row>
    <row r="274" customFormat="false" ht="15" hidden="false" customHeight="false" outlineLevel="0" collapsed="false">
      <c r="A274" s="33" t="s">
        <v>1673</v>
      </c>
      <c r="B274" s="33"/>
      <c r="C274" s="33" t="s">
        <v>1674</v>
      </c>
      <c r="D274" s="33" t="s">
        <v>1675</v>
      </c>
      <c r="E274" s="33" t="s">
        <v>710</v>
      </c>
      <c r="F274" s="33" t="s">
        <v>883</v>
      </c>
      <c r="G274" s="33" t="s">
        <v>686</v>
      </c>
      <c r="H274" s="33" t="s">
        <v>1676</v>
      </c>
      <c r="I274" s="34" t="n">
        <v>40</v>
      </c>
      <c r="J274" s="33" t="s">
        <v>734</v>
      </c>
      <c r="K274" s="35" t="n">
        <v>112448</v>
      </c>
      <c r="L274" s="36" t="n">
        <v>6.7</v>
      </c>
      <c r="M274" s="37" t="n">
        <v>0</v>
      </c>
      <c r="N274" s="37" t="n">
        <v>0</v>
      </c>
      <c r="O274" s="37" t="n">
        <v>8</v>
      </c>
      <c r="P274" s="33"/>
    </row>
    <row r="275" customFormat="false" ht="15" hidden="false" customHeight="false" outlineLevel="0" collapsed="false">
      <c r="A275" s="33" t="s">
        <v>1677</v>
      </c>
      <c r="B275" s="33" t="s">
        <v>1678</v>
      </c>
      <c r="C275" s="33" t="s">
        <v>1679</v>
      </c>
      <c r="D275" s="33" t="s">
        <v>1680</v>
      </c>
      <c r="E275" s="33" t="s">
        <v>710</v>
      </c>
      <c r="F275" s="33" t="s">
        <v>685</v>
      </c>
      <c r="G275" s="33" t="s">
        <v>686</v>
      </c>
      <c r="H275" s="33" t="s">
        <v>687</v>
      </c>
      <c r="I275" s="34" t="n">
        <v>40</v>
      </c>
      <c r="J275" s="33" t="s">
        <v>717</v>
      </c>
      <c r="K275" s="35" t="n">
        <v>94842</v>
      </c>
      <c r="L275" s="36" t="n">
        <v>7.1</v>
      </c>
      <c r="M275" s="37" t="n">
        <v>654</v>
      </c>
      <c r="N275" s="37" t="n">
        <v>51323</v>
      </c>
      <c r="O275" s="37" t="n">
        <v>21</v>
      </c>
      <c r="P275" s="33" t="s">
        <v>711</v>
      </c>
    </row>
    <row r="276" customFormat="false" ht="15" hidden="false" customHeight="false" outlineLevel="0" collapsed="false">
      <c r="A276" s="33" t="s">
        <v>1681</v>
      </c>
      <c r="B276" s="33" t="s">
        <v>1682</v>
      </c>
      <c r="C276" s="33" t="s">
        <v>1683</v>
      </c>
      <c r="D276" s="33" t="s">
        <v>748</v>
      </c>
      <c r="E276" s="33" t="s">
        <v>749</v>
      </c>
      <c r="F276" s="33" t="s">
        <v>685</v>
      </c>
      <c r="G276" s="33" t="s">
        <v>686</v>
      </c>
      <c r="H276" s="33" t="s">
        <v>750</v>
      </c>
      <c r="I276" s="34" t="n">
        <v>40</v>
      </c>
      <c r="J276" s="33" t="s">
        <v>746</v>
      </c>
      <c r="K276" s="35" t="n">
        <v>97372</v>
      </c>
      <c r="L276" s="36" t="n">
        <v>9.3</v>
      </c>
      <c r="M276" s="37" t="n">
        <v>0</v>
      </c>
      <c r="N276" s="37" t="n">
        <v>7000</v>
      </c>
      <c r="O276" s="37" t="n">
        <v>0</v>
      </c>
      <c r="P276" s="33" t="s">
        <v>692</v>
      </c>
    </row>
    <row r="277" customFormat="false" ht="15" hidden="false" customHeight="false" outlineLevel="0" collapsed="false">
      <c r="A277" s="33" t="s">
        <v>1684</v>
      </c>
      <c r="B277" s="33" t="s">
        <v>1685</v>
      </c>
      <c r="C277" s="33" t="s">
        <v>1686</v>
      </c>
      <c r="D277" s="33" t="s">
        <v>1687</v>
      </c>
      <c r="E277" s="33" t="s">
        <v>777</v>
      </c>
      <c r="F277" s="33" t="s">
        <v>685</v>
      </c>
      <c r="G277" s="33" t="s">
        <v>686</v>
      </c>
      <c r="H277" s="33" t="s">
        <v>687</v>
      </c>
      <c r="I277" s="34" t="n">
        <v>40</v>
      </c>
      <c r="J277" s="33" t="s">
        <v>1351</v>
      </c>
      <c r="K277" s="35" t="n">
        <v>94527</v>
      </c>
      <c r="L277" s="36" t="n">
        <v>9.1</v>
      </c>
      <c r="M277" s="37" t="n">
        <v>0</v>
      </c>
      <c r="N277" s="37" t="n">
        <v>9803</v>
      </c>
      <c r="O277" s="37" t="n">
        <v>0</v>
      </c>
      <c r="P277" s="33" t="s">
        <v>723</v>
      </c>
    </row>
    <row r="278" customFormat="false" ht="15" hidden="false" customHeight="false" outlineLevel="0" collapsed="false">
      <c r="A278" s="33" t="s">
        <v>1688</v>
      </c>
      <c r="B278" s="33" t="s">
        <v>1689</v>
      </c>
      <c r="C278" s="33" t="s">
        <v>1690</v>
      </c>
      <c r="D278" s="33" t="s">
        <v>1691</v>
      </c>
      <c r="E278" s="33" t="s">
        <v>777</v>
      </c>
      <c r="F278" s="33" t="s">
        <v>685</v>
      </c>
      <c r="G278" s="33" t="s">
        <v>686</v>
      </c>
      <c r="H278" s="33" t="s">
        <v>687</v>
      </c>
      <c r="I278" s="34" t="n">
        <v>40</v>
      </c>
      <c r="J278" s="33" t="s">
        <v>778</v>
      </c>
      <c r="K278" s="35" t="n">
        <v>113421</v>
      </c>
      <c r="L278" s="36" t="n">
        <v>12.6</v>
      </c>
      <c r="M278" s="37" t="n">
        <v>1397</v>
      </c>
      <c r="N278" s="37" t="n">
        <v>36078</v>
      </c>
      <c r="O278" s="37" t="n">
        <v>14</v>
      </c>
      <c r="P278" s="33" t="s">
        <v>723</v>
      </c>
    </row>
    <row r="279" customFormat="false" ht="15" hidden="false" customHeight="false" outlineLevel="0" collapsed="false">
      <c r="A279" s="33" t="s">
        <v>1692</v>
      </c>
      <c r="B279" s="33"/>
      <c r="C279" s="33" t="s">
        <v>1693</v>
      </c>
      <c r="D279" s="33" t="s">
        <v>1694</v>
      </c>
      <c r="E279" s="33" t="s">
        <v>824</v>
      </c>
      <c r="F279" s="33" t="s">
        <v>685</v>
      </c>
      <c r="G279" s="33" t="s">
        <v>686</v>
      </c>
      <c r="H279" s="33" t="s">
        <v>687</v>
      </c>
      <c r="I279" s="34" t="n">
        <v>40</v>
      </c>
      <c r="J279" s="33" t="s">
        <v>821</v>
      </c>
      <c r="K279" s="35" t="n">
        <v>94186</v>
      </c>
      <c r="L279" s="36" t="n">
        <v>8.6</v>
      </c>
      <c r="M279" s="37" t="n">
        <v>0</v>
      </c>
      <c r="N279" s="37" t="n">
        <v>1000</v>
      </c>
      <c r="O279" s="37" t="n">
        <v>0</v>
      </c>
      <c r="P279" s="33" t="s">
        <v>692</v>
      </c>
    </row>
    <row r="280" customFormat="false" ht="15" hidden="false" customHeight="false" outlineLevel="0" collapsed="false">
      <c r="A280" s="33" t="s">
        <v>1695</v>
      </c>
      <c r="B280" s="33" t="s">
        <v>1696</v>
      </c>
      <c r="C280" s="33" t="s">
        <v>1697</v>
      </c>
      <c r="D280" s="33" t="s">
        <v>1698</v>
      </c>
      <c r="E280" s="33" t="s">
        <v>824</v>
      </c>
      <c r="F280" s="33" t="s">
        <v>685</v>
      </c>
      <c r="G280" s="33" t="s">
        <v>686</v>
      </c>
      <c r="H280" s="33" t="s">
        <v>687</v>
      </c>
      <c r="I280" s="34" t="n">
        <v>40</v>
      </c>
      <c r="J280" s="33" t="s">
        <v>832</v>
      </c>
      <c r="K280" s="35" t="n">
        <v>149049</v>
      </c>
      <c r="L280" s="36" t="n">
        <v>14.3</v>
      </c>
      <c r="M280" s="37" t="n">
        <v>2382</v>
      </c>
      <c r="N280" s="37" t="n">
        <v>21041</v>
      </c>
      <c r="O280" s="37" t="n">
        <v>2</v>
      </c>
      <c r="P280" s="33" t="s">
        <v>692</v>
      </c>
    </row>
    <row r="281" customFormat="false" ht="15" hidden="false" customHeight="false" outlineLevel="0" collapsed="false">
      <c r="A281" s="33" t="s">
        <v>1699</v>
      </c>
      <c r="B281" s="33" t="s">
        <v>1700</v>
      </c>
      <c r="C281" s="33" t="s">
        <v>1701</v>
      </c>
      <c r="D281" s="33" t="s">
        <v>1702</v>
      </c>
      <c r="E281" s="33" t="s">
        <v>852</v>
      </c>
      <c r="F281" s="33" t="s">
        <v>685</v>
      </c>
      <c r="G281" s="33" t="s">
        <v>686</v>
      </c>
      <c r="H281" s="33" t="s">
        <v>750</v>
      </c>
      <c r="I281" s="34" t="n">
        <v>40</v>
      </c>
      <c r="J281" s="33" t="s">
        <v>849</v>
      </c>
      <c r="K281" s="35" t="n">
        <v>107281</v>
      </c>
      <c r="L281" s="36" t="n">
        <v>8.8</v>
      </c>
      <c r="M281" s="37" t="n">
        <v>3533</v>
      </c>
      <c r="N281" s="37" t="n">
        <v>29511</v>
      </c>
      <c r="O281" s="37" t="n">
        <v>19</v>
      </c>
      <c r="P281" s="33" t="s">
        <v>688</v>
      </c>
    </row>
    <row r="282" customFormat="false" ht="15" hidden="false" customHeight="false" outlineLevel="0" collapsed="false">
      <c r="A282" s="33" t="s">
        <v>1703</v>
      </c>
      <c r="B282" s="33" t="s">
        <v>1704</v>
      </c>
      <c r="C282" s="33" t="s">
        <v>1705</v>
      </c>
      <c r="D282" s="33" t="s">
        <v>1705</v>
      </c>
      <c r="E282" s="33" t="s">
        <v>696</v>
      </c>
      <c r="F282" s="33" t="s">
        <v>685</v>
      </c>
      <c r="G282" s="33" t="s">
        <v>686</v>
      </c>
      <c r="H282" s="33" t="s">
        <v>687</v>
      </c>
      <c r="I282" s="34" t="n">
        <v>41</v>
      </c>
      <c r="J282" s="33" t="s">
        <v>701</v>
      </c>
      <c r="K282" s="35" t="n">
        <v>144014</v>
      </c>
      <c r="L282" s="36" t="n">
        <v>13.2</v>
      </c>
      <c r="M282" s="37" t="n">
        <v>4593</v>
      </c>
      <c r="N282" s="37" t="n">
        <v>25059</v>
      </c>
      <c r="O282" s="37" t="n">
        <v>2</v>
      </c>
      <c r="P282" s="33" t="s">
        <v>268</v>
      </c>
    </row>
    <row r="283" customFormat="false" ht="15" hidden="false" customHeight="false" outlineLevel="0" collapsed="false">
      <c r="A283" s="33" t="s">
        <v>1706</v>
      </c>
      <c r="B283" s="33" t="s">
        <v>1707</v>
      </c>
      <c r="C283" s="33" t="s">
        <v>1708</v>
      </c>
      <c r="D283" s="33" t="s">
        <v>1709</v>
      </c>
      <c r="E283" s="33" t="s">
        <v>1218</v>
      </c>
      <c r="F283" s="33" t="s">
        <v>685</v>
      </c>
      <c r="G283" s="33" t="s">
        <v>686</v>
      </c>
      <c r="H283" s="33" t="s">
        <v>687</v>
      </c>
      <c r="I283" s="34" t="n">
        <v>41</v>
      </c>
      <c r="J283" s="33" t="s">
        <v>832</v>
      </c>
      <c r="K283" s="35" t="n">
        <v>136284</v>
      </c>
      <c r="L283" s="36" t="n">
        <v>13</v>
      </c>
      <c r="M283" s="37" t="n">
        <v>3126</v>
      </c>
      <c r="N283" s="37" t="n">
        <v>16289</v>
      </c>
      <c r="O283" s="37" t="n">
        <v>45</v>
      </c>
      <c r="P283" s="33" t="s">
        <v>700</v>
      </c>
    </row>
    <row r="284" customFormat="false" ht="15" hidden="false" customHeight="false" outlineLevel="0" collapsed="false">
      <c r="A284" s="33" t="s">
        <v>1710</v>
      </c>
      <c r="B284" s="33"/>
      <c r="C284" s="33" t="s">
        <v>1711</v>
      </c>
      <c r="D284" s="33" t="s">
        <v>1712</v>
      </c>
      <c r="E284" s="33" t="s">
        <v>710</v>
      </c>
      <c r="F284" s="33" t="s">
        <v>883</v>
      </c>
      <c r="G284" s="33" t="s">
        <v>686</v>
      </c>
      <c r="H284" s="33" t="s">
        <v>750</v>
      </c>
      <c r="I284" s="34" t="n">
        <v>41</v>
      </c>
      <c r="J284" s="33" t="s">
        <v>737</v>
      </c>
      <c r="K284" s="35" t="n">
        <v>79910</v>
      </c>
      <c r="L284" s="36" t="n">
        <v>6</v>
      </c>
      <c r="M284" s="37" t="n">
        <v>0</v>
      </c>
      <c r="N284" s="37" t="n">
        <v>4000</v>
      </c>
      <c r="O284" s="37" t="n">
        <v>10</v>
      </c>
      <c r="P284" s="33"/>
    </row>
    <row r="285" customFormat="false" ht="15" hidden="false" customHeight="false" outlineLevel="0" collapsed="false">
      <c r="A285" s="33" t="s">
        <v>1713</v>
      </c>
      <c r="B285" s="33" t="s">
        <v>1714</v>
      </c>
      <c r="C285" s="33" t="s">
        <v>1715</v>
      </c>
      <c r="D285" s="33" t="s">
        <v>1716</v>
      </c>
      <c r="E285" s="33" t="s">
        <v>710</v>
      </c>
      <c r="F285" s="33" t="s">
        <v>685</v>
      </c>
      <c r="G285" s="33" t="s">
        <v>686</v>
      </c>
      <c r="H285" s="33" t="s">
        <v>687</v>
      </c>
      <c r="I285" s="34" t="n">
        <v>41</v>
      </c>
      <c r="J285" s="33" t="s">
        <v>726</v>
      </c>
      <c r="K285" s="35" t="n">
        <v>85747</v>
      </c>
      <c r="L285" s="36" t="n">
        <v>6.6</v>
      </c>
      <c r="M285" s="37" t="n">
        <v>2460</v>
      </c>
      <c r="N285" s="37" t="n">
        <v>72164</v>
      </c>
      <c r="O285" s="37" t="n">
        <v>48</v>
      </c>
      <c r="P285" s="33" t="s">
        <v>742</v>
      </c>
    </row>
    <row r="286" customFormat="false" ht="15" hidden="false" customHeight="false" outlineLevel="0" collapsed="false">
      <c r="A286" s="33" t="s">
        <v>1717</v>
      </c>
      <c r="B286" s="33" t="s">
        <v>1718</v>
      </c>
      <c r="C286" s="33" t="s">
        <v>1719</v>
      </c>
      <c r="D286" s="33" t="s">
        <v>1720</v>
      </c>
      <c r="E286" s="33" t="s">
        <v>710</v>
      </c>
      <c r="F286" s="33" t="s">
        <v>685</v>
      </c>
      <c r="G286" s="33" t="s">
        <v>686</v>
      </c>
      <c r="H286" s="33" t="s">
        <v>687</v>
      </c>
      <c r="I286" s="34" t="n">
        <v>41</v>
      </c>
      <c r="J286" s="33" t="s">
        <v>1261</v>
      </c>
      <c r="K286" s="35" t="n">
        <v>61030</v>
      </c>
      <c r="L286" s="36" t="n">
        <v>3.1</v>
      </c>
      <c r="M286" s="37" t="n">
        <v>0</v>
      </c>
      <c r="N286" s="37" t="n">
        <v>8000</v>
      </c>
      <c r="O286" s="37" t="n">
        <v>0</v>
      </c>
      <c r="P286" s="33" t="s">
        <v>711</v>
      </c>
    </row>
    <row r="287" customFormat="false" ht="15" hidden="false" customHeight="false" outlineLevel="0" collapsed="false">
      <c r="A287" s="33" t="s">
        <v>1721</v>
      </c>
      <c r="B287" s="33" t="s">
        <v>1722</v>
      </c>
      <c r="C287" s="33" t="s">
        <v>1723</v>
      </c>
      <c r="D287" s="33" t="s">
        <v>1724</v>
      </c>
      <c r="E287" s="33" t="s">
        <v>710</v>
      </c>
      <c r="F287" s="33" t="s">
        <v>883</v>
      </c>
      <c r="G287" s="33" t="s">
        <v>686</v>
      </c>
      <c r="H287" s="33" t="s">
        <v>1725</v>
      </c>
      <c r="I287" s="34" t="n">
        <v>41</v>
      </c>
      <c r="J287" s="33" t="s">
        <v>730</v>
      </c>
      <c r="K287" s="35" t="n">
        <v>131047</v>
      </c>
      <c r="L287" s="36" t="n">
        <v>10.1</v>
      </c>
      <c r="M287" s="37" t="n">
        <v>0</v>
      </c>
      <c r="N287" s="37" t="n">
        <v>0</v>
      </c>
      <c r="O287" s="37" t="n">
        <v>0</v>
      </c>
      <c r="P287" s="33"/>
    </row>
    <row r="288" customFormat="false" ht="15" hidden="false" customHeight="false" outlineLevel="0" collapsed="false">
      <c r="A288" s="33" t="s">
        <v>1726</v>
      </c>
      <c r="B288" s="33"/>
      <c r="C288" s="33" t="s">
        <v>1727</v>
      </c>
      <c r="D288" s="33" t="s">
        <v>1728</v>
      </c>
      <c r="E288" s="33" t="s">
        <v>749</v>
      </c>
      <c r="F288" s="33" t="s">
        <v>685</v>
      </c>
      <c r="G288" s="33" t="s">
        <v>686</v>
      </c>
      <c r="H288" s="33" t="s">
        <v>750</v>
      </c>
      <c r="I288" s="34" t="n">
        <v>41</v>
      </c>
      <c r="J288" s="33" t="s">
        <v>746</v>
      </c>
      <c r="K288" s="35" t="n">
        <v>85364</v>
      </c>
      <c r="L288" s="36" t="n">
        <v>6.8</v>
      </c>
      <c r="M288" s="37" t="n">
        <v>0</v>
      </c>
      <c r="N288" s="37" t="n">
        <v>12879</v>
      </c>
      <c r="O288" s="37" t="n">
        <v>0</v>
      </c>
      <c r="P288" s="33" t="s">
        <v>688</v>
      </c>
    </row>
    <row r="289" customFormat="false" ht="15" hidden="false" customHeight="false" outlineLevel="0" collapsed="false">
      <c r="A289" s="33" t="s">
        <v>1729</v>
      </c>
      <c r="B289" s="33"/>
      <c r="C289" s="33" t="s">
        <v>1730</v>
      </c>
      <c r="D289" s="33" t="s">
        <v>1731</v>
      </c>
      <c r="E289" s="33" t="s">
        <v>754</v>
      </c>
      <c r="F289" s="33" t="s">
        <v>685</v>
      </c>
      <c r="G289" s="33" t="s">
        <v>686</v>
      </c>
      <c r="H289" s="33" t="s">
        <v>687</v>
      </c>
      <c r="I289" s="34" t="n">
        <v>41</v>
      </c>
      <c r="J289" s="33" t="s">
        <v>751</v>
      </c>
      <c r="K289" s="35" t="n">
        <v>107534</v>
      </c>
      <c r="L289" s="36" t="n">
        <v>9.9</v>
      </c>
      <c r="M289" s="37" t="n">
        <v>0</v>
      </c>
      <c r="N289" s="37" t="n">
        <v>20000</v>
      </c>
      <c r="O289" s="37" t="n">
        <v>2</v>
      </c>
      <c r="P289" s="33" t="s">
        <v>692</v>
      </c>
    </row>
    <row r="290" customFormat="false" ht="15" hidden="false" customHeight="false" outlineLevel="0" collapsed="false">
      <c r="A290" s="33" t="s">
        <v>1732</v>
      </c>
      <c r="B290" s="33" t="s">
        <v>1733</v>
      </c>
      <c r="C290" s="33" t="s">
        <v>1734</v>
      </c>
      <c r="D290" s="33" t="s">
        <v>1735</v>
      </c>
      <c r="E290" s="33" t="s">
        <v>759</v>
      </c>
      <c r="F290" s="33" t="s">
        <v>685</v>
      </c>
      <c r="G290" s="33" t="s">
        <v>686</v>
      </c>
      <c r="H290" s="33" t="s">
        <v>733</v>
      </c>
      <c r="I290" s="34" t="n">
        <v>41</v>
      </c>
      <c r="J290" s="33" t="s">
        <v>771</v>
      </c>
      <c r="K290" s="35" t="n">
        <v>90497</v>
      </c>
      <c r="L290" s="36" t="n">
        <v>7.7</v>
      </c>
      <c r="M290" s="37" t="n">
        <v>503</v>
      </c>
      <c r="N290" s="37" t="n">
        <v>8409</v>
      </c>
      <c r="O290" s="37" t="n">
        <v>0</v>
      </c>
      <c r="P290" s="33" t="s">
        <v>760</v>
      </c>
    </row>
    <row r="291" customFormat="false" ht="15" hidden="false" customHeight="false" outlineLevel="0" collapsed="false">
      <c r="A291" s="33" t="s">
        <v>1736</v>
      </c>
      <c r="B291" s="33" t="s">
        <v>1737</v>
      </c>
      <c r="C291" s="33" t="s">
        <v>1738</v>
      </c>
      <c r="D291" s="33" t="s">
        <v>1739</v>
      </c>
      <c r="E291" s="33" t="s">
        <v>797</v>
      </c>
      <c r="F291" s="33" t="s">
        <v>685</v>
      </c>
      <c r="G291" s="33" t="s">
        <v>686</v>
      </c>
      <c r="H291" s="33" t="s">
        <v>733</v>
      </c>
      <c r="I291" s="34" t="n">
        <v>41</v>
      </c>
      <c r="J291" s="33" t="s">
        <v>803</v>
      </c>
      <c r="K291" s="35" t="n">
        <v>77361</v>
      </c>
      <c r="L291" s="36" t="n">
        <v>5.8</v>
      </c>
      <c r="M291" s="37" t="n">
        <v>0</v>
      </c>
      <c r="N291" s="37" t="n">
        <v>7000</v>
      </c>
      <c r="O291" s="37" t="n">
        <v>0</v>
      </c>
      <c r="P291" s="33" t="s">
        <v>742</v>
      </c>
    </row>
    <row r="292" customFormat="false" ht="15" hidden="false" customHeight="false" outlineLevel="0" collapsed="false">
      <c r="A292" s="33" t="s">
        <v>1740</v>
      </c>
      <c r="B292" s="33" t="s">
        <v>1741</v>
      </c>
      <c r="C292" s="33" t="s">
        <v>1742</v>
      </c>
      <c r="D292" s="33" t="s">
        <v>1508</v>
      </c>
      <c r="E292" s="33" t="s">
        <v>852</v>
      </c>
      <c r="F292" s="33" t="s">
        <v>685</v>
      </c>
      <c r="G292" s="33" t="s">
        <v>686</v>
      </c>
      <c r="H292" s="33" t="s">
        <v>750</v>
      </c>
      <c r="I292" s="34" t="n">
        <v>41</v>
      </c>
      <c r="J292" s="33" t="s">
        <v>864</v>
      </c>
      <c r="K292" s="35" t="n">
        <v>105252</v>
      </c>
      <c r="L292" s="36" t="n">
        <v>9.2</v>
      </c>
      <c r="M292" s="37" t="n">
        <v>0</v>
      </c>
      <c r="N292" s="37" t="n">
        <v>28020</v>
      </c>
      <c r="O292" s="37" t="n">
        <v>1</v>
      </c>
      <c r="P292" s="33" t="s">
        <v>688</v>
      </c>
    </row>
    <row r="293" customFormat="false" ht="15" hidden="false" customHeight="false" outlineLevel="0" collapsed="false">
      <c r="A293" s="33" t="s">
        <v>1743</v>
      </c>
      <c r="B293" s="33" t="s">
        <v>1744</v>
      </c>
      <c r="C293" s="33" t="s">
        <v>1745</v>
      </c>
      <c r="D293" s="33" t="s">
        <v>1746</v>
      </c>
      <c r="E293" s="33" t="s">
        <v>852</v>
      </c>
      <c r="F293" s="33" t="s">
        <v>685</v>
      </c>
      <c r="G293" s="33" t="s">
        <v>686</v>
      </c>
      <c r="H293" s="33" t="s">
        <v>687</v>
      </c>
      <c r="I293" s="34" t="n">
        <v>41</v>
      </c>
      <c r="J293" s="33" t="s">
        <v>864</v>
      </c>
      <c r="K293" s="35" t="n">
        <v>88187</v>
      </c>
      <c r="L293" s="36" t="n">
        <v>6.9</v>
      </c>
      <c r="M293" s="37" t="n">
        <v>0</v>
      </c>
      <c r="N293" s="37" t="n">
        <v>17335</v>
      </c>
      <c r="O293" s="37" t="n">
        <v>0</v>
      </c>
      <c r="P293" s="33" t="s">
        <v>723</v>
      </c>
    </row>
    <row r="294" customFormat="false" ht="15" hidden="false" customHeight="false" outlineLevel="0" collapsed="false">
      <c r="A294" s="33" t="s">
        <v>1747</v>
      </c>
      <c r="B294" s="33" t="s">
        <v>1748</v>
      </c>
      <c r="C294" s="33" t="s">
        <v>1749</v>
      </c>
      <c r="D294" s="33" t="s">
        <v>1750</v>
      </c>
      <c r="E294" s="33" t="s">
        <v>684</v>
      </c>
      <c r="F294" s="33" t="s">
        <v>685</v>
      </c>
      <c r="G294" s="33" t="s">
        <v>686</v>
      </c>
      <c r="H294" s="33" t="s">
        <v>687</v>
      </c>
      <c r="I294" s="34" t="n">
        <v>42</v>
      </c>
      <c r="J294" s="33" t="s">
        <v>681</v>
      </c>
      <c r="K294" s="35" t="n">
        <v>96984</v>
      </c>
      <c r="L294" s="36" t="n">
        <v>8.1</v>
      </c>
      <c r="M294" s="37" t="n">
        <v>62033</v>
      </c>
      <c r="N294" s="37" t="n">
        <v>26271</v>
      </c>
      <c r="O294" s="37" t="n">
        <v>16</v>
      </c>
      <c r="P294" s="33" t="s">
        <v>688</v>
      </c>
    </row>
    <row r="295" customFormat="false" ht="15" hidden="false" customHeight="false" outlineLevel="0" collapsed="false">
      <c r="A295" s="33" t="s">
        <v>1751</v>
      </c>
      <c r="B295" s="33" t="s">
        <v>1752</v>
      </c>
      <c r="C295" s="33" t="s">
        <v>1753</v>
      </c>
      <c r="D295" s="33" t="s">
        <v>1753</v>
      </c>
      <c r="E295" s="33" t="s">
        <v>710</v>
      </c>
      <c r="F295" s="33" t="s">
        <v>685</v>
      </c>
      <c r="G295" s="33" t="s">
        <v>686</v>
      </c>
      <c r="H295" s="33" t="s">
        <v>687</v>
      </c>
      <c r="I295" s="34" t="n">
        <v>42</v>
      </c>
      <c r="J295" s="33" t="s">
        <v>737</v>
      </c>
      <c r="K295" s="35" t="n">
        <v>81414</v>
      </c>
      <c r="L295" s="36" t="n">
        <v>5.9</v>
      </c>
      <c r="M295" s="37" t="n">
        <v>1500</v>
      </c>
      <c r="N295" s="37" t="n">
        <v>48000</v>
      </c>
      <c r="O295" s="37" t="n">
        <v>3</v>
      </c>
      <c r="P295" s="33" t="s">
        <v>711</v>
      </c>
    </row>
    <row r="296" customFormat="false" ht="15" hidden="false" customHeight="false" outlineLevel="0" collapsed="false">
      <c r="A296" s="33" t="s">
        <v>1754</v>
      </c>
      <c r="B296" s="33" t="s">
        <v>1755</v>
      </c>
      <c r="C296" s="33" t="s">
        <v>1756</v>
      </c>
      <c r="D296" s="33" t="s">
        <v>1662</v>
      </c>
      <c r="E296" s="33" t="s">
        <v>710</v>
      </c>
      <c r="F296" s="33" t="s">
        <v>685</v>
      </c>
      <c r="G296" s="33" t="s">
        <v>686</v>
      </c>
      <c r="H296" s="33" t="s">
        <v>687</v>
      </c>
      <c r="I296" s="34" t="n">
        <v>42</v>
      </c>
      <c r="J296" s="33" t="s">
        <v>737</v>
      </c>
      <c r="K296" s="35" t="n">
        <v>80027</v>
      </c>
      <c r="L296" s="36" t="n">
        <v>6</v>
      </c>
      <c r="M296" s="37" t="n">
        <v>69</v>
      </c>
      <c r="N296" s="37" t="n">
        <v>46058</v>
      </c>
      <c r="O296" s="37" t="n">
        <v>2</v>
      </c>
      <c r="P296" s="33" t="s">
        <v>711</v>
      </c>
    </row>
    <row r="297" customFormat="false" ht="15" hidden="false" customHeight="false" outlineLevel="0" collapsed="false">
      <c r="A297" s="33" t="s">
        <v>1757</v>
      </c>
      <c r="B297" s="33"/>
      <c r="C297" s="33" t="s">
        <v>1758</v>
      </c>
      <c r="D297" s="33" t="s">
        <v>1759</v>
      </c>
      <c r="E297" s="33" t="s">
        <v>754</v>
      </c>
      <c r="F297" s="33" t="s">
        <v>685</v>
      </c>
      <c r="G297" s="33" t="s">
        <v>686</v>
      </c>
      <c r="H297" s="33" t="s">
        <v>750</v>
      </c>
      <c r="I297" s="34" t="n">
        <v>42</v>
      </c>
      <c r="J297" s="33" t="s">
        <v>751</v>
      </c>
      <c r="K297" s="35" t="n">
        <v>85815</v>
      </c>
      <c r="L297" s="36" t="n">
        <v>7.2</v>
      </c>
      <c r="M297" s="37" t="n">
        <v>1000</v>
      </c>
      <c r="N297" s="37" t="n">
        <v>22000</v>
      </c>
      <c r="O297" s="37" t="n">
        <v>1</v>
      </c>
      <c r="P297" s="33" t="s">
        <v>688</v>
      </c>
    </row>
    <row r="298" customFormat="false" ht="15" hidden="false" customHeight="false" outlineLevel="0" collapsed="false">
      <c r="A298" s="33" t="s">
        <v>1760</v>
      </c>
      <c r="B298" s="33" t="s">
        <v>1761</v>
      </c>
      <c r="C298" s="33" t="s">
        <v>1762</v>
      </c>
      <c r="D298" s="33" t="s">
        <v>1763</v>
      </c>
      <c r="E298" s="33" t="s">
        <v>759</v>
      </c>
      <c r="F298" s="33" t="s">
        <v>685</v>
      </c>
      <c r="G298" s="33" t="s">
        <v>686</v>
      </c>
      <c r="H298" s="33" t="s">
        <v>687</v>
      </c>
      <c r="I298" s="34" t="n">
        <v>42</v>
      </c>
      <c r="J298" s="33" t="s">
        <v>768</v>
      </c>
      <c r="K298" s="35" t="n">
        <v>74520</v>
      </c>
      <c r="L298" s="36" t="n">
        <v>5.2</v>
      </c>
      <c r="M298" s="37" t="n">
        <v>249</v>
      </c>
      <c r="N298" s="37" t="n">
        <v>4285</v>
      </c>
      <c r="O298" s="37" t="n">
        <v>0</v>
      </c>
      <c r="P298" s="33" t="s">
        <v>692</v>
      </c>
    </row>
    <row r="299" customFormat="false" ht="15" hidden="false" customHeight="false" outlineLevel="0" collapsed="false">
      <c r="A299" s="33" t="s">
        <v>1764</v>
      </c>
      <c r="B299" s="33" t="s">
        <v>1765</v>
      </c>
      <c r="C299" s="33" t="s">
        <v>1766</v>
      </c>
      <c r="D299" s="33" t="s">
        <v>1767</v>
      </c>
      <c r="E299" s="33" t="s">
        <v>792</v>
      </c>
      <c r="F299" s="33" t="s">
        <v>685</v>
      </c>
      <c r="G299" s="33" t="s">
        <v>686</v>
      </c>
      <c r="H299" s="33" t="s">
        <v>1768</v>
      </c>
      <c r="I299" s="34" t="n">
        <v>42</v>
      </c>
      <c r="J299" s="33" t="s">
        <v>789</v>
      </c>
      <c r="K299" s="35" t="n">
        <v>114057</v>
      </c>
      <c r="L299" s="36" t="n">
        <v>10.5</v>
      </c>
      <c r="M299" s="37" t="n">
        <v>750</v>
      </c>
      <c r="N299" s="37" t="n">
        <v>5000</v>
      </c>
      <c r="O299" s="37" t="n">
        <v>0</v>
      </c>
      <c r="P299" s="33" t="s">
        <v>760</v>
      </c>
    </row>
    <row r="300" customFormat="false" ht="15" hidden="false" customHeight="false" outlineLevel="0" collapsed="false">
      <c r="A300" s="33" t="s">
        <v>1769</v>
      </c>
      <c r="B300" s="33" t="s">
        <v>1770</v>
      </c>
      <c r="C300" s="33" t="s">
        <v>1771</v>
      </c>
      <c r="D300" s="33" t="s">
        <v>1772</v>
      </c>
      <c r="E300" s="33" t="s">
        <v>797</v>
      </c>
      <c r="F300" s="33" t="s">
        <v>685</v>
      </c>
      <c r="G300" s="33" t="s">
        <v>686</v>
      </c>
      <c r="H300" s="33" t="s">
        <v>733</v>
      </c>
      <c r="I300" s="34" t="n">
        <v>42</v>
      </c>
      <c r="J300" s="33" t="s">
        <v>803</v>
      </c>
      <c r="K300" s="35" t="n">
        <v>95355</v>
      </c>
      <c r="L300" s="36" t="n">
        <v>8.7</v>
      </c>
      <c r="M300" s="37" t="n">
        <v>0</v>
      </c>
      <c r="N300" s="37" t="n">
        <v>4000</v>
      </c>
      <c r="O300" s="37" t="n">
        <v>1</v>
      </c>
      <c r="P300" s="33" t="s">
        <v>688</v>
      </c>
    </row>
    <row r="301" customFormat="false" ht="15" hidden="false" customHeight="false" outlineLevel="0" collapsed="false">
      <c r="A301" s="33" t="s">
        <v>1773</v>
      </c>
      <c r="B301" s="33" t="s">
        <v>1774</v>
      </c>
      <c r="C301" s="33" t="s">
        <v>1775</v>
      </c>
      <c r="D301" s="33" t="s">
        <v>1776</v>
      </c>
      <c r="E301" s="33" t="s">
        <v>810</v>
      </c>
      <c r="F301" s="33" t="s">
        <v>685</v>
      </c>
      <c r="G301" s="33" t="s">
        <v>686</v>
      </c>
      <c r="H301" s="33" t="s">
        <v>764</v>
      </c>
      <c r="I301" s="34" t="n">
        <v>42</v>
      </c>
      <c r="J301" s="33" t="s">
        <v>807</v>
      </c>
      <c r="K301" s="35" t="n">
        <v>105962</v>
      </c>
      <c r="L301" s="36" t="n">
        <v>10.6</v>
      </c>
      <c r="M301" s="37" t="n">
        <v>5122</v>
      </c>
      <c r="N301" s="37" t="n">
        <v>57319</v>
      </c>
      <c r="O301" s="37" t="n">
        <v>28</v>
      </c>
      <c r="P301" s="33" t="s">
        <v>742</v>
      </c>
    </row>
    <row r="302" customFormat="false" ht="15" hidden="false" customHeight="false" outlineLevel="0" collapsed="false">
      <c r="A302" s="33" t="s">
        <v>1777</v>
      </c>
      <c r="B302" s="33" t="s">
        <v>1778</v>
      </c>
      <c r="C302" s="33" t="s">
        <v>1779</v>
      </c>
      <c r="D302" s="33" t="s">
        <v>1780</v>
      </c>
      <c r="E302" s="33" t="s">
        <v>824</v>
      </c>
      <c r="F302" s="33" t="s">
        <v>685</v>
      </c>
      <c r="G302" s="33" t="s">
        <v>686</v>
      </c>
      <c r="H302" s="33" t="s">
        <v>687</v>
      </c>
      <c r="I302" s="34" t="n">
        <v>42</v>
      </c>
      <c r="J302" s="33" t="s">
        <v>832</v>
      </c>
      <c r="K302" s="35" t="n">
        <v>126427</v>
      </c>
      <c r="L302" s="36" t="n">
        <v>12.1</v>
      </c>
      <c r="M302" s="37" t="n">
        <v>2600</v>
      </c>
      <c r="N302" s="37" t="n">
        <v>49554</v>
      </c>
      <c r="O302" s="37" t="n">
        <v>3</v>
      </c>
      <c r="P302" s="33" t="s">
        <v>692</v>
      </c>
    </row>
    <row r="303" customFormat="false" ht="15" hidden="false" customHeight="false" outlineLevel="0" collapsed="false">
      <c r="A303" s="33" t="s">
        <v>1781</v>
      </c>
      <c r="B303" s="33" t="s">
        <v>1782</v>
      </c>
      <c r="C303" s="33" t="s">
        <v>1783</v>
      </c>
      <c r="D303" s="33" t="s">
        <v>1784</v>
      </c>
      <c r="E303" s="33" t="s">
        <v>879</v>
      </c>
      <c r="F303" s="33" t="s">
        <v>685</v>
      </c>
      <c r="G303" s="33" t="s">
        <v>686</v>
      </c>
      <c r="H303" s="33" t="s">
        <v>904</v>
      </c>
      <c r="I303" s="34" t="n">
        <v>42</v>
      </c>
      <c r="J303" s="33" t="s">
        <v>876</v>
      </c>
      <c r="K303" s="35" t="n">
        <v>101938</v>
      </c>
      <c r="L303" s="36" t="n">
        <v>8.1</v>
      </c>
      <c r="M303" s="37" t="n">
        <v>300</v>
      </c>
      <c r="N303" s="37" t="n">
        <v>55744</v>
      </c>
      <c r="O303" s="37" t="n">
        <v>5</v>
      </c>
      <c r="P303" s="33" t="s">
        <v>711</v>
      </c>
    </row>
    <row r="304" customFormat="false" ht="15" hidden="false" customHeight="false" outlineLevel="0" collapsed="false">
      <c r="A304" s="33" t="s">
        <v>1785</v>
      </c>
      <c r="B304" s="33" t="s">
        <v>1786</v>
      </c>
      <c r="C304" s="33" t="s">
        <v>1787</v>
      </c>
      <c r="D304" s="33" t="s">
        <v>1788</v>
      </c>
      <c r="E304" s="33" t="s">
        <v>1789</v>
      </c>
      <c r="F304" s="33" t="s">
        <v>883</v>
      </c>
      <c r="G304" s="33" t="s">
        <v>686</v>
      </c>
      <c r="H304" s="33" t="s">
        <v>1790</v>
      </c>
      <c r="I304" s="34" t="n">
        <v>42</v>
      </c>
      <c r="J304" s="33" t="s">
        <v>930</v>
      </c>
      <c r="K304" s="35" t="n">
        <v>119681</v>
      </c>
      <c r="L304" s="36" t="n">
        <v>13.8</v>
      </c>
      <c r="M304" s="37" t="n">
        <v>0</v>
      </c>
      <c r="N304" s="37" t="n">
        <v>0</v>
      </c>
      <c r="O304" s="37" t="n">
        <v>0</v>
      </c>
      <c r="P304" s="33"/>
    </row>
    <row r="305" customFormat="false" ht="15" hidden="false" customHeight="false" outlineLevel="0" collapsed="false">
      <c r="A305" s="33" t="s">
        <v>1791</v>
      </c>
      <c r="B305" s="33" t="s">
        <v>1792</v>
      </c>
      <c r="C305" s="33" t="s">
        <v>1793</v>
      </c>
      <c r="D305" s="33" t="s">
        <v>1054</v>
      </c>
      <c r="E305" s="33" t="s">
        <v>1055</v>
      </c>
      <c r="F305" s="33" t="s">
        <v>685</v>
      </c>
      <c r="G305" s="33" t="s">
        <v>686</v>
      </c>
      <c r="H305" s="33" t="s">
        <v>687</v>
      </c>
      <c r="I305" s="34" t="n">
        <v>43</v>
      </c>
      <c r="J305" s="33" t="s">
        <v>930</v>
      </c>
      <c r="K305" s="35" t="n">
        <v>119631</v>
      </c>
      <c r="L305" s="36" t="n">
        <v>13.9</v>
      </c>
      <c r="M305" s="37" t="n">
        <v>1034</v>
      </c>
      <c r="N305" s="37" t="n">
        <v>59534</v>
      </c>
      <c r="O305" s="37" t="n">
        <v>24</v>
      </c>
      <c r="P305" s="33" t="s">
        <v>742</v>
      </c>
    </row>
    <row r="306" customFormat="false" ht="15" hidden="false" customHeight="false" outlineLevel="0" collapsed="false">
      <c r="A306" s="33" t="s">
        <v>1794</v>
      </c>
      <c r="B306" s="33" t="s">
        <v>1795</v>
      </c>
      <c r="C306" s="33" t="s">
        <v>1796</v>
      </c>
      <c r="D306" s="33" t="s">
        <v>1797</v>
      </c>
      <c r="E306" s="33" t="s">
        <v>759</v>
      </c>
      <c r="F306" s="33" t="s">
        <v>685</v>
      </c>
      <c r="G306" s="33" t="s">
        <v>686</v>
      </c>
      <c r="H306" s="33" t="s">
        <v>687</v>
      </c>
      <c r="I306" s="34" t="n">
        <v>43</v>
      </c>
      <c r="J306" s="33" t="s">
        <v>765</v>
      </c>
      <c r="K306" s="35" t="n">
        <v>69725</v>
      </c>
      <c r="L306" s="36" t="n">
        <v>4.2</v>
      </c>
      <c r="M306" s="37" t="n">
        <v>1323</v>
      </c>
      <c r="N306" s="37" t="n">
        <v>14442</v>
      </c>
      <c r="O306" s="37" t="n">
        <v>5</v>
      </c>
      <c r="P306" s="33" t="s">
        <v>742</v>
      </c>
    </row>
    <row r="307" customFormat="false" ht="15" hidden="false" customHeight="false" outlineLevel="0" collapsed="false">
      <c r="A307" s="33" t="s">
        <v>1798</v>
      </c>
      <c r="B307" s="33" t="s">
        <v>1799</v>
      </c>
      <c r="C307" s="33" t="s">
        <v>1800</v>
      </c>
      <c r="D307" s="33" t="s">
        <v>1801</v>
      </c>
      <c r="E307" s="33" t="s">
        <v>759</v>
      </c>
      <c r="F307" s="33" t="s">
        <v>685</v>
      </c>
      <c r="G307" s="33" t="s">
        <v>686</v>
      </c>
      <c r="H307" s="33" t="s">
        <v>687</v>
      </c>
      <c r="I307" s="34" t="n">
        <v>43</v>
      </c>
      <c r="J307" s="33" t="s">
        <v>771</v>
      </c>
      <c r="K307" s="35" t="n">
        <v>92210</v>
      </c>
      <c r="L307" s="36" t="n">
        <v>7.7</v>
      </c>
      <c r="M307" s="37" t="n">
        <v>761</v>
      </c>
      <c r="N307" s="37" t="n">
        <v>3914</v>
      </c>
      <c r="O307" s="37" t="n">
        <v>2</v>
      </c>
      <c r="P307" s="33" t="s">
        <v>760</v>
      </c>
    </row>
    <row r="308" customFormat="false" ht="15" hidden="false" customHeight="false" outlineLevel="0" collapsed="false">
      <c r="A308" s="33" t="s">
        <v>1802</v>
      </c>
      <c r="B308" s="33"/>
      <c r="C308" s="33" t="s">
        <v>1803</v>
      </c>
      <c r="D308" s="33" t="s">
        <v>1804</v>
      </c>
      <c r="E308" s="33" t="s">
        <v>777</v>
      </c>
      <c r="F308" s="33" t="s">
        <v>685</v>
      </c>
      <c r="G308" s="33" t="s">
        <v>686</v>
      </c>
      <c r="H308" s="33" t="s">
        <v>687</v>
      </c>
      <c r="I308" s="34" t="n">
        <v>43</v>
      </c>
      <c r="J308" s="33" t="s">
        <v>1351</v>
      </c>
      <c r="K308" s="35" t="n">
        <v>96844</v>
      </c>
      <c r="L308" s="36" t="n">
        <v>9.9</v>
      </c>
      <c r="M308" s="37" t="n">
        <v>1126</v>
      </c>
      <c r="N308" s="37" t="n">
        <v>15586</v>
      </c>
      <c r="O308" s="37" t="n">
        <v>4</v>
      </c>
      <c r="P308" s="33" t="s">
        <v>723</v>
      </c>
    </row>
    <row r="309" customFormat="false" ht="15" hidden="false" customHeight="false" outlineLevel="0" collapsed="false">
      <c r="A309" s="33" t="s">
        <v>1805</v>
      </c>
      <c r="B309" s="33" t="s">
        <v>1806</v>
      </c>
      <c r="C309" s="33" t="s">
        <v>1807</v>
      </c>
      <c r="D309" s="33" t="s">
        <v>1529</v>
      </c>
      <c r="E309" s="33" t="s">
        <v>1789</v>
      </c>
      <c r="F309" s="33" t="s">
        <v>685</v>
      </c>
      <c r="G309" s="33" t="s">
        <v>686</v>
      </c>
      <c r="H309" s="33" t="s">
        <v>687</v>
      </c>
      <c r="I309" s="34" t="n">
        <v>43</v>
      </c>
      <c r="J309" s="33" t="s">
        <v>778</v>
      </c>
      <c r="K309" s="35" t="n">
        <v>115607</v>
      </c>
      <c r="L309" s="36" t="n">
        <v>13.2</v>
      </c>
      <c r="M309" s="37" t="n">
        <v>627</v>
      </c>
      <c r="N309" s="37" t="n">
        <v>38884</v>
      </c>
      <c r="O309" s="37" t="n">
        <v>21</v>
      </c>
      <c r="P309" s="33" t="s">
        <v>692</v>
      </c>
    </row>
    <row r="310" customFormat="false" ht="15" hidden="false" customHeight="false" outlineLevel="0" collapsed="false">
      <c r="A310" s="33" t="s">
        <v>1808</v>
      </c>
      <c r="B310" s="33" t="s">
        <v>1809</v>
      </c>
      <c r="C310" s="33" t="s">
        <v>1810</v>
      </c>
      <c r="D310" s="33" t="s">
        <v>1810</v>
      </c>
      <c r="E310" s="33" t="s">
        <v>696</v>
      </c>
      <c r="F310" s="33" t="s">
        <v>685</v>
      </c>
      <c r="G310" s="33" t="s">
        <v>686</v>
      </c>
      <c r="H310" s="33" t="s">
        <v>687</v>
      </c>
      <c r="I310" s="34" t="n">
        <v>44</v>
      </c>
      <c r="J310" s="33" t="s">
        <v>693</v>
      </c>
      <c r="K310" s="35" t="n">
        <v>95561</v>
      </c>
      <c r="L310" s="36" t="n">
        <v>8.2</v>
      </c>
      <c r="M310" s="37" t="n">
        <v>967</v>
      </c>
      <c r="N310" s="37" t="n">
        <v>155662</v>
      </c>
      <c r="O310" s="37" t="n">
        <v>66</v>
      </c>
      <c r="P310" s="33" t="s">
        <v>688</v>
      </c>
    </row>
    <row r="311" customFormat="false" ht="15" hidden="false" customHeight="false" outlineLevel="0" collapsed="false">
      <c r="A311" s="33" t="s">
        <v>1811</v>
      </c>
      <c r="B311" s="33" t="s">
        <v>1812</v>
      </c>
      <c r="C311" s="33" t="s">
        <v>1813</v>
      </c>
      <c r="D311" s="33" t="s">
        <v>1814</v>
      </c>
      <c r="E311" s="33" t="s">
        <v>696</v>
      </c>
      <c r="F311" s="33" t="s">
        <v>685</v>
      </c>
      <c r="G311" s="33" t="s">
        <v>686</v>
      </c>
      <c r="H311" s="33" t="s">
        <v>687</v>
      </c>
      <c r="I311" s="34" t="n">
        <v>44</v>
      </c>
      <c r="J311" s="33" t="s">
        <v>693</v>
      </c>
      <c r="K311" s="35" t="n">
        <v>93612</v>
      </c>
      <c r="L311" s="36" t="n">
        <v>8</v>
      </c>
      <c r="M311" s="37" t="n">
        <v>11705</v>
      </c>
      <c r="N311" s="37" t="n">
        <v>8128</v>
      </c>
      <c r="O311" s="37" t="n">
        <v>12</v>
      </c>
      <c r="P311" s="33" t="s">
        <v>688</v>
      </c>
    </row>
    <row r="312" customFormat="false" ht="15" hidden="false" customHeight="false" outlineLevel="0" collapsed="false">
      <c r="A312" s="33" t="s">
        <v>1815</v>
      </c>
      <c r="B312" s="33" t="s">
        <v>1816</v>
      </c>
      <c r="C312" s="33" t="s">
        <v>1817</v>
      </c>
      <c r="D312" s="33" t="s">
        <v>1818</v>
      </c>
      <c r="E312" s="33" t="s">
        <v>706</v>
      </c>
      <c r="F312" s="33" t="s">
        <v>685</v>
      </c>
      <c r="G312" s="33" t="s">
        <v>686</v>
      </c>
      <c r="H312" s="33" t="s">
        <v>687</v>
      </c>
      <c r="I312" s="34" t="n">
        <v>44</v>
      </c>
      <c r="J312" s="33" t="s">
        <v>703</v>
      </c>
      <c r="K312" s="35" t="n">
        <v>119187</v>
      </c>
      <c r="L312" s="36" t="n">
        <v>13.1</v>
      </c>
      <c r="M312" s="37" t="n">
        <v>0</v>
      </c>
      <c r="N312" s="37" t="n">
        <v>620</v>
      </c>
      <c r="O312" s="37" t="n">
        <v>0</v>
      </c>
      <c r="P312" s="33" t="s">
        <v>711</v>
      </c>
    </row>
    <row r="313" customFormat="false" ht="15" hidden="false" customHeight="false" outlineLevel="0" collapsed="false">
      <c r="A313" s="33" t="s">
        <v>1819</v>
      </c>
      <c r="B313" s="33" t="s">
        <v>1820</v>
      </c>
      <c r="C313" s="33" t="s">
        <v>1821</v>
      </c>
      <c r="D313" s="33" t="s">
        <v>1822</v>
      </c>
      <c r="E313" s="33" t="s">
        <v>710</v>
      </c>
      <c r="F313" s="33" t="s">
        <v>685</v>
      </c>
      <c r="G313" s="33" t="s">
        <v>686</v>
      </c>
      <c r="H313" s="33" t="s">
        <v>885</v>
      </c>
      <c r="I313" s="34" t="n">
        <v>44</v>
      </c>
      <c r="J313" s="33" t="s">
        <v>717</v>
      </c>
      <c r="K313" s="35" t="n">
        <v>92599</v>
      </c>
      <c r="L313" s="36" t="n">
        <v>6.8</v>
      </c>
      <c r="M313" s="37" t="n">
        <v>0</v>
      </c>
      <c r="N313" s="37" t="n">
        <v>0</v>
      </c>
      <c r="O313" s="37" t="n">
        <v>2</v>
      </c>
      <c r="P313" s="33" t="s">
        <v>742</v>
      </c>
    </row>
    <row r="314" customFormat="false" ht="15" hidden="false" customHeight="false" outlineLevel="0" collapsed="false">
      <c r="A314" s="33" t="s">
        <v>1823</v>
      </c>
      <c r="B314" s="33" t="s">
        <v>1824</v>
      </c>
      <c r="C314" s="33" t="s">
        <v>1825</v>
      </c>
      <c r="D314" s="33" t="s">
        <v>1826</v>
      </c>
      <c r="E314" s="33" t="s">
        <v>710</v>
      </c>
      <c r="F314" s="33" t="s">
        <v>685</v>
      </c>
      <c r="G314" s="33" t="s">
        <v>686</v>
      </c>
      <c r="H314" s="33" t="s">
        <v>764</v>
      </c>
      <c r="I314" s="34" t="n">
        <v>44</v>
      </c>
      <c r="J314" s="33" t="s">
        <v>726</v>
      </c>
      <c r="K314" s="35" t="n">
        <v>82324</v>
      </c>
      <c r="L314" s="36" t="n">
        <v>6.1</v>
      </c>
      <c r="M314" s="37" t="n">
        <v>150</v>
      </c>
      <c r="N314" s="37" t="n">
        <v>16425</v>
      </c>
      <c r="O314" s="37" t="n">
        <v>0</v>
      </c>
      <c r="P314" s="33" t="s">
        <v>828</v>
      </c>
    </row>
    <row r="315" customFormat="false" ht="15" hidden="false" customHeight="false" outlineLevel="0" collapsed="false">
      <c r="A315" s="33" t="s">
        <v>1827</v>
      </c>
      <c r="B315" s="33" t="s">
        <v>1828</v>
      </c>
      <c r="C315" s="33" t="s">
        <v>1829</v>
      </c>
      <c r="D315" s="33" t="s">
        <v>1830</v>
      </c>
      <c r="E315" s="33" t="s">
        <v>754</v>
      </c>
      <c r="F315" s="33" t="s">
        <v>685</v>
      </c>
      <c r="G315" s="33" t="s">
        <v>686</v>
      </c>
      <c r="H315" s="33" t="s">
        <v>687</v>
      </c>
      <c r="I315" s="34" t="n">
        <v>44</v>
      </c>
      <c r="J315" s="33" t="s">
        <v>751</v>
      </c>
      <c r="K315" s="35" t="n">
        <v>107786</v>
      </c>
      <c r="L315" s="36" t="n">
        <v>9.8</v>
      </c>
      <c r="M315" s="37" t="n">
        <v>3792</v>
      </c>
      <c r="N315" s="37" t="n">
        <v>21130</v>
      </c>
      <c r="O315" s="37" t="n">
        <v>39</v>
      </c>
      <c r="P315" s="33" t="s">
        <v>711</v>
      </c>
    </row>
    <row r="316" customFormat="false" ht="15" hidden="false" customHeight="false" outlineLevel="0" collapsed="false">
      <c r="A316" s="33" t="s">
        <v>1831</v>
      </c>
      <c r="B316" s="33" t="s">
        <v>1832</v>
      </c>
      <c r="C316" s="33" t="s">
        <v>1833</v>
      </c>
      <c r="D316" s="33" t="s">
        <v>1834</v>
      </c>
      <c r="E316" s="33" t="s">
        <v>797</v>
      </c>
      <c r="F316" s="33" t="s">
        <v>685</v>
      </c>
      <c r="G316" s="33" t="s">
        <v>686</v>
      </c>
      <c r="H316" s="33" t="s">
        <v>733</v>
      </c>
      <c r="I316" s="34" t="n">
        <v>44</v>
      </c>
      <c r="J316" s="33" t="s">
        <v>793</v>
      </c>
      <c r="K316" s="35" t="n">
        <v>82173</v>
      </c>
      <c r="L316" s="36" t="n">
        <v>6.5</v>
      </c>
      <c r="M316" s="37" t="n">
        <v>4973</v>
      </c>
      <c r="N316" s="37" t="n">
        <v>20781</v>
      </c>
      <c r="O316" s="37" t="n">
        <v>16</v>
      </c>
      <c r="P316" s="33" t="s">
        <v>688</v>
      </c>
    </row>
    <row r="317" customFormat="false" ht="15" hidden="false" customHeight="false" outlineLevel="0" collapsed="false">
      <c r="A317" s="33" t="s">
        <v>1835</v>
      </c>
      <c r="B317" s="33" t="s">
        <v>1836</v>
      </c>
      <c r="C317" s="33" t="s">
        <v>1837</v>
      </c>
      <c r="D317" s="33" t="s">
        <v>1838</v>
      </c>
      <c r="E317" s="33" t="s">
        <v>852</v>
      </c>
      <c r="F317" s="33" t="s">
        <v>685</v>
      </c>
      <c r="G317" s="33" t="s">
        <v>686</v>
      </c>
      <c r="H317" s="33" t="s">
        <v>750</v>
      </c>
      <c r="I317" s="34" t="n">
        <v>44</v>
      </c>
      <c r="J317" s="33" t="s">
        <v>853</v>
      </c>
      <c r="K317" s="35" t="n">
        <v>89816</v>
      </c>
      <c r="L317" s="36" t="n">
        <v>8.8</v>
      </c>
      <c r="M317" s="37" t="n">
        <v>0</v>
      </c>
      <c r="N317" s="37" t="n">
        <v>2920</v>
      </c>
      <c r="O317" s="37" t="n">
        <v>4</v>
      </c>
      <c r="P317" s="33" t="s">
        <v>688</v>
      </c>
    </row>
    <row r="318" customFormat="false" ht="15" hidden="false" customHeight="false" outlineLevel="0" collapsed="false">
      <c r="A318" s="33" t="s">
        <v>1839</v>
      </c>
      <c r="B318" s="33" t="s">
        <v>1840</v>
      </c>
      <c r="C318" s="33" t="s">
        <v>1841</v>
      </c>
      <c r="D318" s="33" t="s">
        <v>1842</v>
      </c>
      <c r="E318" s="33" t="s">
        <v>852</v>
      </c>
      <c r="F318" s="33" t="s">
        <v>685</v>
      </c>
      <c r="G318" s="33" t="s">
        <v>686</v>
      </c>
      <c r="H318" s="33" t="s">
        <v>687</v>
      </c>
      <c r="I318" s="34" t="n">
        <v>44</v>
      </c>
      <c r="J318" s="33" t="s">
        <v>853</v>
      </c>
      <c r="K318" s="35" t="n">
        <v>94588</v>
      </c>
      <c r="L318" s="36" t="n">
        <v>9.1</v>
      </c>
      <c r="M318" s="37" t="n">
        <v>0</v>
      </c>
      <c r="N318" s="37" t="n">
        <v>7000</v>
      </c>
      <c r="O318" s="37" t="n">
        <v>1</v>
      </c>
      <c r="P318" s="33" t="s">
        <v>688</v>
      </c>
    </row>
    <row r="319" customFormat="false" ht="15" hidden="false" customHeight="false" outlineLevel="0" collapsed="false">
      <c r="A319" s="33" t="s">
        <v>1843</v>
      </c>
      <c r="B319" s="33" t="s">
        <v>1844</v>
      </c>
      <c r="C319" s="33" t="s">
        <v>1845</v>
      </c>
      <c r="D319" s="33" t="s">
        <v>1672</v>
      </c>
      <c r="E319" s="33" t="s">
        <v>684</v>
      </c>
      <c r="F319" s="33" t="s">
        <v>883</v>
      </c>
      <c r="G319" s="33" t="s">
        <v>686</v>
      </c>
      <c r="H319" s="33" t="s">
        <v>944</v>
      </c>
      <c r="I319" s="34" t="n">
        <v>45</v>
      </c>
      <c r="J319" s="33" t="s">
        <v>681</v>
      </c>
      <c r="K319" s="35" t="n">
        <v>96972</v>
      </c>
      <c r="L319" s="36" t="n">
        <v>8.1</v>
      </c>
      <c r="M319" s="37" t="n">
        <v>0</v>
      </c>
      <c r="N319" s="37" t="n">
        <v>0</v>
      </c>
      <c r="O319" s="37" t="n">
        <v>0</v>
      </c>
      <c r="P319" s="33"/>
    </row>
    <row r="320" customFormat="false" ht="15" hidden="false" customHeight="false" outlineLevel="0" collapsed="false">
      <c r="A320" s="33" t="s">
        <v>1846</v>
      </c>
      <c r="B320" s="33" t="s">
        <v>1847</v>
      </c>
      <c r="C320" s="33" t="s">
        <v>1848</v>
      </c>
      <c r="D320" s="33" t="s">
        <v>1849</v>
      </c>
      <c r="E320" s="33" t="s">
        <v>706</v>
      </c>
      <c r="F320" s="33" t="s">
        <v>685</v>
      </c>
      <c r="G320" s="33" t="s">
        <v>686</v>
      </c>
      <c r="H320" s="33" t="s">
        <v>687</v>
      </c>
      <c r="I320" s="34" t="n">
        <v>45</v>
      </c>
      <c r="J320" s="33" t="s">
        <v>703</v>
      </c>
      <c r="K320" s="35" t="n">
        <v>94155</v>
      </c>
      <c r="L320" s="36" t="n">
        <v>8.7</v>
      </c>
      <c r="M320" s="37" t="n">
        <v>0</v>
      </c>
      <c r="N320" s="37" t="n">
        <v>44064</v>
      </c>
      <c r="O320" s="37" t="n">
        <v>6</v>
      </c>
      <c r="P320" s="33" t="s">
        <v>711</v>
      </c>
    </row>
    <row r="321" customFormat="false" ht="15" hidden="false" customHeight="false" outlineLevel="0" collapsed="false">
      <c r="A321" s="33" t="s">
        <v>1850</v>
      </c>
      <c r="B321" s="33" t="s">
        <v>1851</v>
      </c>
      <c r="C321" s="33" t="s">
        <v>1852</v>
      </c>
      <c r="D321" s="33" t="s">
        <v>1853</v>
      </c>
      <c r="E321" s="33" t="s">
        <v>1218</v>
      </c>
      <c r="F321" s="33" t="s">
        <v>685</v>
      </c>
      <c r="G321" s="33" t="s">
        <v>686</v>
      </c>
      <c r="H321" s="33" t="s">
        <v>687</v>
      </c>
      <c r="I321" s="34" t="n">
        <v>45</v>
      </c>
      <c r="J321" s="33" t="s">
        <v>832</v>
      </c>
      <c r="K321" s="35" t="n">
        <v>130312</v>
      </c>
      <c r="L321" s="36" t="n">
        <v>12.3</v>
      </c>
      <c r="M321" s="37" t="n">
        <v>3243</v>
      </c>
      <c r="N321" s="37" t="n">
        <v>10812</v>
      </c>
      <c r="O321" s="37" t="n">
        <v>10</v>
      </c>
      <c r="P321" s="33" t="s">
        <v>723</v>
      </c>
    </row>
    <row r="322" customFormat="false" ht="15" hidden="false" customHeight="false" outlineLevel="0" collapsed="false">
      <c r="A322" s="33" t="s">
        <v>1854</v>
      </c>
      <c r="B322" s="33" t="s">
        <v>1855</v>
      </c>
      <c r="C322" s="33" t="s">
        <v>1856</v>
      </c>
      <c r="D322" s="33" t="s">
        <v>1857</v>
      </c>
      <c r="E322" s="33" t="s">
        <v>749</v>
      </c>
      <c r="F322" s="33" t="s">
        <v>685</v>
      </c>
      <c r="G322" s="33" t="s">
        <v>686</v>
      </c>
      <c r="H322" s="33" t="s">
        <v>764</v>
      </c>
      <c r="I322" s="34" t="n">
        <v>45</v>
      </c>
      <c r="J322" s="33" t="s">
        <v>743</v>
      </c>
      <c r="K322" s="35" t="n">
        <v>66426</v>
      </c>
      <c r="L322" s="36" t="n">
        <v>4.3</v>
      </c>
      <c r="M322" s="37" t="n">
        <v>0</v>
      </c>
      <c r="N322" s="37" t="n">
        <v>5200</v>
      </c>
      <c r="O322" s="37" t="n">
        <v>7</v>
      </c>
      <c r="P322" s="33" t="s">
        <v>688</v>
      </c>
    </row>
    <row r="323" customFormat="false" ht="15" hidden="false" customHeight="false" outlineLevel="0" collapsed="false">
      <c r="A323" s="33" t="s">
        <v>1858</v>
      </c>
      <c r="B323" s="33" t="s">
        <v>1859</v>
      </c>
      <c r="C323" s="33" t="s">
        <v>1860</v>
      </c>
      <c r="D323" s="33" t="s">
        <v>1861</v>
      </c>
      <c r="E323" s="33" t="s">
        <v>759</v>
      </c>
      <c r="F323" s="33" t="s">
        <v>685</v>
      </c>
      <c r="G323" s="33" t="s">
        <v>686</v>
      </c>
      <c r="H323" s="33" t="s">
        <v>687</v>
      </c>
      <c r="I323" s="34" t="n">
        <v>45</v>
      </c>
      <c r="J323" s="33" t="s">
        <v>751</v>
      </c>
      <c r="K323" s="35" t="n">
        <v>88632</v>
      </c>
      <c r="L323" s="36" t="n">
        <v>6.6</v>
      </c>
      <c r="M323" s="37" t="n">
        <v>1398</v>
      </c>
      <c r="N323" s="37" t="n">
        <v>29353</v>
      </c>
      <c r="O323" s="37" t="n">
        <v>5</v>
      </c>
      <c r="P323" s="33" t="s">
        <v>1862</v>
      </c>
    </row>
    <row r="324" customFormat="false" ht="15" hidden="false" customHeight="false" outlineLevel="0" collapsed="false">
      <c r="A324" s="33" t="s">
        <v>1863</v>
      </c>
      <c r="B324" s="33" t="s">
        <v>1864</v>
      </c>
      <c r="C324" s="33" t="s">
        <v>1865</v>
      </c>
      <c r="D324" s="33" t="s">
        <v>1865</v>
      </c>
      <c r="E324" s="33" t="s">
        <v>1866</v>
      </c>
      <c r="F324" s="33" t="s">
        <v>685</v>
      </c>
      <c r="G324" s="33" t="s">
        <v>686</v>
      </c>
      <c r="H324" s="33" t="s">
        <v>750</v>
      </c>
      <c r="I324" s="34" t="n">
        <v>45</v>
      </c>
      <c r="J324" s="33" t="s">
        <v>785</v>
      </c>
      <c r="K324" s="35" t="n">
        <v>75491</v>
      </c>
      <c r="L324" s="36" t="n">
        <v>5.7</v>
      </c>
      <c r="M324" s="37" t="n">
        <v>0</v>
      </c>
      <c r="N324" s="37" t="n">
        <v>1500</v>
      </c>
      <c r="O324" s="37" t="n">
        <v>1</v>
      </c>
      <c r="P324" s="33" t="s">
        <v>723</v>
      </c>
    </row>
    <row r="325" customFormat="false" ht="15" hidden="false" customHeight="false" outlineLevel="0" collapsed="false">
      <c r="A325" s="33" t="s">
        <v>1867</v>
      </c>
      <c r="B325" s="33" t="s">
        <v>1868</v>
      </c>
      <c r="C325" s="33" t="s">
        <v>1869</v>
      </c>
      <c r="D325" s="33" t="s">
        <v>1870</v>
      </c>
      <c r="E325" s="33" t="s">
        <v>810</v>
      </c>
      <c r="F325" s="33" t="s">
        <v>685</v>
      </c>
      <c r="G325" s="33" t="s">
        <v>686</v>
      </c>
      <c r="H325" s="33" t="s">
        <v>687</v>
      </c>
      <c r="I325" s="34" t="n">
        <v>45</v>
      </c>
      <c r="J325" s="33" t="s">
        <v>807</v>
      </c>
      <c r="K325" s="35" t="n">
        <v>112223</v>
      </c>
      <c r="L325" s="36" t="n">
        <v>10.2</v>
      </c>
      <c r="M325" s="37" t="n">
        <v>9500</v>
      </c>
      <c r="N325" s="37" t="n">
        <v>8675</v>
      </c>
      <c r="O325" s="37" t="n">
        <v>2</v>
      </c>
      <c r="P325" s="33" t="s">
        <v>688</v>
      </c>
    </row>
    <row r="326" customFormat="false" ht="15" hidden="false" customHeight="false" outlineLevel="0" collapsed="false">
      <c r="A326" s="33" t="s">
        <v>1871</v>
      </c>
      <c r="B326" s="33" t="s">
        <v>1872</v>
      </c>
      <c r="C326" s="33" t="s">
        <v>1873</v>
      </c>
      <c r="D326" s="33" t="s">
        <v>1613</v>
      </c>
      <c r="E326" s="33" t="s">
        <v>842</v>
      </c>
      <c r="F326" s="33" t="s">
        <v>685</v>
      </c>
      <c r="G326" s="33" t="s">
        <v>686</v>
      </c>
      <c r="H326" s="33" t="s">
        <v>687</v>
      </c>
      <c r="I326" s="34" t="n">
        <v>45</v>
      </c>
      <c r="J326" s="33" t="s">
        <v>839</v>
      </c>
      <c r="K326" s="35" t="n">
        <v>104621</v>
      </c>
      <c r="L326" s="36" t="n">
        <v>10.4</v>
      </c>
      <c r="M326" s="37" t="n">
        <v>4150</v>
      </c>
      <c r="N326" s="37" t="n">
        <v>46349</v>
      </c>
      <c r="O326" s="37" t="n">
        <v>15</v>
      </c>
      <c r="P326" s="33" t="s">
        <v>692</v>
      </c>
    </row>
    <row r="327" customFormat="false" ht="15" hidden="false" customHeight="false" outlineLevel="0" collapsed="false">
      <c r="A327" s="33" t="s">
        <v>1874</v>
      </c>
      <c r="B327" s="33" t="s">
        <v>1875</v>
      </c>
      <c r="C327" s="33" t="s">
        <v>1876</v>
      </c>
      <c r="D327" s="33" t="s">
        <v>1877</v>
      </c>
      <c r="E327" s="33" t="s">
        <v>696</v>
      </c>
      <c r="F327" s="33" t="s">
        <v>685</v>
      </c>
      <c r="G327" s="33" t="s">
        <v>686</v>
      </c>
      <c r="H327" s="33" t="s">
        <v>687</v>
      </c>
      <c r="I327" s="34" t="n">
        <v>46</v>
      </c>
      <c r="J327" s="33" t="s">
        <v>693</v>
      </c>
      <c r="K327" s="35" t="n">
        <v>100015</v>
      </c>
      <c r="L327" s="36" t="n">
        <v>8.7</v>
      </c>
      <c r="M327" s="37" t="n">
        <v>27398</v>
      </c>
      <c r="N327" s="37" t="n">
        <v>71449</v>
      </c>
      <c r="O327" s="37" t="n">
        <v>78</v>
      </c>
      <c r="P327" s="33" t="s">
        <v>723</v>
      </c>
    </row>
    <row r="328" customFormat="false" ht="15" hidden="false" customHeight="false" outlineLevel="0" collapsed="false">
      <c r="A328" s="33" t="s">
        <v>1878</v>
      </c>
      <c r="B328" s="33" t="s">
        <v>1879</v>
      </c>
      <c r="C328" s="33" t="s">
        <v>1880</v>
      </c>
      <c r="D328" s="33" t="s">
        <v>1881</v>
      </c>
      <c r="E328" s="33" t="s">
        <v>696</v>
      </c>
      <c r="F328" s="33" t="s">
        <v>685</v>
      </c>
      <c r="G328" s="33" t="s">
        <v>686</v>
      </c>
      <c r="H328" s="33" t="s">
        <v>687</v>
      </c>
      <c r="I328" s="34" t="n">
        <v>46</v>
      </c>
      <c r="J328" s="33" t="s">
        <v>698</v>
      </c>
      <c r="K328" s="35" t="n">
        <v>161259</v>
      </c>
      <c r="L328" s="36" t="n">
        <v>18.9</v>
      </c>
      <c r="M328" s="37" t="n">
        <v>816</v>
      </c>
      <c r="N328" s="37" t="n">
        <v>38009</v>
      </c>
      <c r="O328" s="37" t="n">
        <v>1</v>
      </c>
      <c r="P328" s="33" t="s">
        <v>700</v>
      </c>
    </row>
    <row r="329" customFormat="false" ht="15" hidden="false" customHeight="false" outlineLevel="0" collapsed="false">
      <c r="A329" s="33" t="s">
        <v>1882</v>
      </c>
      <c r="B329" s="33" t="s">
        <v>1883</v>
      </c>
      <c r="C329" s="33" t="s">
        <v>1884</v>
      </c>
      <c r="D329" s="33" t="s">
        <v>1724</v>
      </c>
      <c r="E329" s="33" t="s">
        <v>710</v>
      </c>
      <c r="F329" s="33" t="s">
        <v>685</v>
      </c>
      <c r="G329" s="33" t="s">
        <v>686</v>
      </c>
      <c r="H329" s="33" t="s">
        <v>687</v>
      </c>
      <c r="I329" s="34" t="n">
        <v>46</v>
      </c>
      <c r="J329" s="33" t="s">
        <v>730</v>
      </c>
      <c r="K329" s="35" t="n">
        <v>133445</v>
      </c>
      <c r="L329" s="36" t="n">
        <v>10.2</v>
      </c>
      <c r="M329" s="37" t="n">
        <v>6873</v>
      </c>
      <c r="N329" s="37" t="n">
        <v>31802</v>
      </c>
      <c r="O329" s="37" t="n">
        <v>3</v>
      </c>
      <c r="P329" s="33" t="s">
        <v>688</v>
      </c>
    </row>
    <row r="330" customFormat="false" ht="15" hidden="false" customHeight="false" outlineLevel="0" collapsed="false">
      <c r="A330" s="33" t="s">
        <v>1885</v>
      </c>
      <c r="B330" s="33" t="s">
        <v>1886</v>
      </c>
      <c r="C330" s="33" t="s">
        <v>1887</v>
      </c>
      <c r="D330" s="33" t="s">
        <v>1888</v>
      </c>
      <c r="E330" s="33" t="s">
        <v>817</v>
      </c>
      <c r="F330" s="33" t="s">
        <v>883</v>
      </c>
      <c r="G330" s="33" t="s">
        <v>686</v>
      </c>
      <c r="H330" s="33" t="s">
        <v>1790</v>
      </c>
      <c r="I330" s="34" t="n">
        <v>46</v>
      </c>
      <c r="J330" s="33" t="s">
        <v>818</v>
      </c>
      <c r="K330" s="35" t="n">
        <v>84116</v>
      </c>
      <c r="L330" s="36" t="n">
        <v>5</v>
      </c>
      <c r="M330" s="37" t="n">
        <v>0</v>
      </c>
      <c r="N330" s="37" t="n">
        <v>0</v>
      </c>
      <c r="O330" s="37" t="n">
        <v>0</v>
      </c>
      <c r="P330" s="33"/>
    </row>
    <row r="331" customFormat="false" ht="15" hidden="false" customHeight="false" outlineLevel="0" collapsed="false">
      <c r="A331" s="33" t="s">
        <v>1889</v>
      </c>
      <c r="B331" s="33" t="s">
        <v>1890</v>
      </c>
      <c r="C331" s="33" t="s">
        <v>1891</v>
      </c>
      <c r="D331" s="33" t="s">
        <v>1892</v>
      </c>
      <c r="E331" s="33" t="s">
        <v>842</v>
      </c>
      <c r="F331" s="33" t="s">
        <v>685</v>
      </c>
      <c r="G331" s="33" t="s">
        <v>686</v>
      </c>
      <c r="H331" s="33" t="s">
        <v>687</v>
      </c>
      <c r="I331" s="34" t="n">
        <v>46</v>
      </c>
      <c r="J331" s="33" t="s">
        <v>839</v>
      </c>
      <c r="K331" s="35" t="n">
        <v>97960</v>
      </c>
      <c r="L331" s="36" t="n">
        <v>9</v>
      </c>
      <c r="M331" s="37" t="n">
        <v>866</v>
      </c>
      <c r="N331" s="37" t="n">
        <v>17089</v>
      </c>
      <c r="O331" s="37" t="n">
        <v>1</v>
      </c>
      <c r="P331" s="33" t="s">
        <v>688</v>
      </c>
    </row>
    <row r="332" customFormat="false" ht="15" hidden="false" customHeight="false" outlineLevel="0" collapsed="false">
      <c r="A332" s="33" t="s">
        <v>1893</v>
      </c>
      <c r="B332" s="33" t="s">
        <v>1894</v>
      </c>
      <c r="C332" s="33" t="s">
        <v>1895</v>
      </c>
      <c r="D332" s="33" t="s">
        <v>1896</v>
      </c>
      <c r="E332" s="33" t="s">
        <v>852</v>
      </c>
      <c r="F332" s="33" t="s">
        <v>685</v>
      </c>
      <c r="G332" s="33" t="s">
        <v>686</v>
      </c>
      <c r="H332" s="33" t="s">
        <v>687</v>
      </c>
      <c r="I332" s="34" t="n">
        <v>46</v>
      </c>
      <c r="J332" s="33" t="s">
        <v>857</v>
      </c>
      <c r="K332" s="35" t="n">
        <v>137131</v>
      </c>
      <c r="L332" s="36" t="n">
        <v>13.7</v>
      </c>
      <c r="M332" s="37" t="n">
        <v>0</v>
      </c>
      <c r="N332" s="37" t="n">
        <v>5100</v>
      </c>
      <c r="O332" s="37" t="n">
        <v>1</v>
      </c>
      <c r="P332" s="33" t="s">
        <v>688</v>
      </c>
    </row>
    <row r="333" customFormat="false" ht="15" hidden="false" customHeight="false" outlineLevel="0" collapsed="false">
      <c r="A333" s="33" t="s">
        <v>1897</v>
      </c>
      <c r="B333" s="33" t="s">
        <v>1898</v>
      </c>
      <c r="C333" s="33" t="s">
        <v>1899</v>
      </c>
      <c r="D333" s="33" t="s">
        <v>1900</v>
      </c>
      <c r="E333" s="33" t="s">
        <v>696</v>
      </c>
      <c r="F333" s="33" t="s">
        <v>685</v>
      </c>
      <c r="G333" s="33" t="s">
        <v>686</v>
      </c>
      <c r="H333" s="33" t="s">
        <v>687</v>
      </c>
      <c r="I333" s="34" t="n">
        <v>47</v>
      </c>
      <c r="J333" s="33" t="s">
        <v>698</v>
      </c>
      <c r="K333" s="35" t="n">
        <v>153014</v>
      </c>
      <c r="L333" s="36" t="n">
        <v>17.6</v>
      </c>
      <c r="M333" s="37" t="n">
        <v>2000</v>
      </c>
      <c r="N333" s="37" t="n">
        <v>23500</v>
      </c>
      <c r="O333" s="37" t="n">
        <v>5</v>
      </c>
      <c r="P333" s="33" t="s">
        <v>688</v>
      </c>
    </row>
    <row r="334" customFormat="false" ht="15" hidden="false" customHeight="false" outlineLevel="0" collapsed="false">
      <c r="A334" s="33" t="s">
        <v>1901</v>
      </c>
      <c r="B334" s="33"/>
      <c r="C334" s="33" t="s">
        <v>1902</v>
      </c>
      <c r="D334" s="33" t="s">
        <v>1902</v>
      </c>
      <c r="E334" s="33" t="s">
        <v>696</v>
      </c>
      <c r="F334" s="33" t="s">
        <v>685</v>
      </c>
      <c r="G334" s="33" t="s">
        <v>686</v>
      </c>
      <c r="H334" s="33" t="s">
        <v>1903</v>
      </c>
      <c r="I334" s="34" t="n">
        <v>47</v>
      </c>
      <c r="J334" s="33" t="s">
        <v>698</v>
      </c>
      <c r="K334" s="35" t="n">
        <v>178580</v>
      </c>
      <c r="L334" s="36" t="n">
        <v>21</v>
      </c>
      <c r="M334" s="37" t="n">
        <v>0</v>
      </c>
      <c r="N334" s="37" t="n">
        <v>16900</v>
      </c>
      <c r="O334" s="37" t="n">
        <v>0</v>
      </c>
      <c r="P334" s="33" t="s">
        <v>760</v>
      </c>
    </row>
    <row r="335" customFormat="false" ht="15" hidden="false" customHeight="false" outlineLevel="0" collapsed="false">
      <c r="A335" s="33" t="s">
        <v>1904</v>
      </c>
      <c r="B335" s="33" t="s">
        <v>1905</v>
      </c>
      <c r="C335" s="33" t="s">
        <v>1906</v>
      </c>
      <c r="D335" s="33" t="s">
        <v>1907</v>
      </c>
      <c r="E335" s="33" t="s">
        <v>696</v>
      </c>
      <c r="F335" s="33" t="s">
        <v>685</v>
      </c>
      <c r="G335" s="33" t="s">
        <v>686</v>
      </c>
      <c r="H335" s="33" t="s">
        <v>1908</v>
      </c>
      <c r="I335" s="34" t="n">
        <v>47</v>
      </c>
      <c r="J335" s="33" t="s">
        <v>698</v>
      </c>
      <c r="K335" s="35" t="n">
        <v>194704</v>
      </c>
      <c r="L335" s="36" t="n">
        <v>22.8</v>
      </c>
      <c r="M335" s="37" t="n">
        <v>0</v>
      </c>
      <c r="N335" s="37" t="n">
        <v>20070</v>
      </c>
      <c r="O335" s="37" t="n">
        <v>4</v>
      </c>
      <c r="P335" s="33" t="s">
        <v>692</v>
      </c>
    </row>
    <row r="336" customFormat="false" ht="15" hidden="false" customHeight="false" outlineLevel="0" collapsed="false">
      <c r="A336" s="33" t="s">
        <v>1909</v>
      </c>
      <c r="B336" s="33" t="s">
        <v>1910</v>
      </c>
      <c r="C336" s="33" t="s">
        <v>1911</v>
      </c>
      <c r="D336" s="33" t="s">
        <v>1712</v>
      </c>
      <c r="E336" s="33" t="s">
        <v>710</v>
      </c>
      <c r="F336" s="33" t="s">
        <v>685</v>
      </c>
      <c r="G336" s="33" t="s">
        <v>686</v>
      </c>
      <c r="H336" s="33" t="s">
        <v>687</v>
      </c>
      <c r="I336" s="34" t="n">
        <v>47</v>
      </c>
      <c r="J336" s="33" t="s">
        <v>737</v>
      </c>
      <c r="K336" s="35" t="n">
        <v>81921</v>
      </c>
      <c r="L336" s="36" t="n">
        <v>6.1</v>
      </c>
      <c r="M336" s="37" t="n">
        <v>174678</v>
      </c>
      <c r="N336" s="37" t="n">
        <v>46991</v>
      </c>
      <c r="O336" s="37" t="n">
        <v>24</v>
      </c>
      <c r="P336" s="33" t="s">
        <v>688</v>
      </c>
    </row>
    <row r="337" customFormat="false" ht="15" hidden="false" customHeight="false" outlineLevel="0" collapsed="false">
      <c r="A337" s="33" t="s">
        <v>1912</v>
      </c>
      <c r="B337" s="33" t="s">
        <v>1913</v>
      </c>
      <c r="C337" s="33" t="s">
        <v>1914</v>
      </c>
      <c r="D337" s="33" t="s">
        <v>1915</v>
      </c>
      <c r="E337" s="33" t="s">
        <v>749</v>
      </c>
      <c r="F337" s="33" t="s">
        <v>685</v>
      </c>
      <c r="G337" s="33" t="s">
        <v>686</v>
      </c>
      <c r="H337" s="33" t="s">
        <v>750</v>
      </c>
      <c r="I337" s="34" t="n">
        <v>47</v>
      </c>
      <c r="J337" s="33" t="s">
        <v>1261</v>
      </c>
      <c r="K337" s="35" t="n">
        <v>67429</v>
      </c>
      <c r="L337" s="36" t="n">
        <v>4.5</v>
      </c>
      <c r="M337" s="37" t="n">
        <v>0</v>
      </c>
      <c r="N337" s="37" t="n">
        <v>2000</v>
      </c>
      <c r="O337" s="37" t="n">
        <v>0</v>
      </c>
      <c r="P337" s="33" t="s">
        <v>688</v>
      </c>
    </row>
    <row r="338" customFormat="false" ht="15" hidden="false" customHeight="false" outlineLevel="0" collapsed="false">
      <c r="A338" s="33" t="s">
        <v>1916</v>
      </c>
      <c r="B338" s="33" t="s">
        <v>1917</v>
      </c>
      <c r="C338" s="33" t="s">
        <v>1918</v>
      </c>
      <c r="D338" s="33" t="s">
        <v>1919</v>
      </c>
      <c r="E338" s="33" t="s">
        <v>749</v>
      </c>
      <c r="F338" s="33" t="s">
        <v>685</v>
      </c>
      <c r="G338" s="33" t="s">
        <v>686</v>
      </c>
      <c r="H338" s="33" t="s">
        <v>750</v>
      </c>
      <c r="I338" s="34" t="n">
        <v>47</v>
      </c>
      <c r="J338" s="33" t="s">
        <v>746</v>
      </c>
      <c r="K338" s="35" t="n">
        <v>108086</v>
      </c>
      <c r="L338" s="36" t="n">
        <v>10.9</v>
      </c>
      <c r="M338" s="37" t="n">
        <v>0</v>
      </c>
      <c r="N338" s="37" t="n">
        <v>19500</v>
      </c>
      <c r="O338" s="37" t="n">
        <v>0</v>
      </c>
      <c r="P338" s="33" t="s">
        <v>692</v>
      </c>
    </row>
    <row r="339" customFormat="false" ht="15" hidden="false" customHeight="false" outlineLevel="0" collapsed="false">
      <c r="A339" s="33" t="s">
        <v>1920</v>
      </c>
      <c r="B339" s="33" t="s">
        <v>1921</v>
      </c>
      <c r="C339" s="33" t="s">
        <v>1922</v>
      </c>
      <c r="D339" s="33" t="s">
        <v>1923</v>
      </c>
      <c r="E339" s="33" t="s">
        <v>797</v>
      </c>
      <c r="F339" s="33" t="s">
        <v>685</v>
      </c>
      <c r="G339" s="33" t="s">
        <v>686</v>
      </c>
      <c r="H339" s="33" t="s">
        <v>1924</v>
      </c>
      <c r="I339" s="34" t="n">
        <v>47</v>
      </c>
      <c r="J339" s="33" t="s">
        <v>803</v>
      </c>
      <c r="K339" s="35" t="n">
        <v>57796</v>
      </c>
      <c r="L339" s="36" t="n">
        <v>2.7</v>
      </c>
      <c r="M339" s="37" t="n">
        <v>1000</v>
      </c>
      <c r="N339" s="37" t="n">
        <v>12000</v>
      </c>
      <c r="O339" s="37" t="n">
        <v>0</v>
      </c>
      <c r="P339" s="33" t="s">
        <v>692</v>
      </c>
    </row>
    <row r="340" customFormat="false" ht="15" hidden="false" customHeight="false" outlineLevel="0" collapsed="false">
      <c r="A340" s="33" t="s">
        <v>1925</v>
      </c>
      <c r="B340" s="33" t="s">
        <v>1926</v>
      </c>
      <c r="C340" s="33" t="s">
        <v>1927</v>
      </c>
      <c r="D340" s="33" t="s">
        <v>1928</v>
      </c>
      <c r="E340" s="33" t="s">
        <v>824</v>
      </c>
      <c r="F340" s="33" t="s">
        <v>685</v>
      </c>
      <c r="G340" s="33" t="s">
        <v>686</v>
      </c>
      <c r="H340" s="33" t="s">
        <v>687</v>
      </c>
      <c r="I340" s="34" t="n">
        <v>47</v>
      </c>
      <c r="J340" s="33" t="s">
        <v>832</v>
      </c>
      <c r="K340" s="35" t="n">
        <v>137339</v>
      </c>
      <c r="L340" s="36" t="n">
        <v>12.9</v>
      </c>
      <c r="M340" s="37" t="n">
        <v>0</v>
      </c>
      <c r="N340" s="37" t="n">
        <v>12539</v>
      </c>
      <c r="O340" s="37" t="n">
        <v>0</v>
      </c>
      <c r="P340" s="33" t="s">
        <v>828</v>
      </c>
    </row>
    <row r="341" customFormat="false" ht="15" hidden="false" customHeight="false" outlineLevel="0" collapsed="false">
      <c r="A341" s="33" t="s">
        <v>1929</v>
      </c>
      <c r="B341" s="33" t="s">
        <v>1930</v>
      </c>
      <c r="C341" s="33" t="s">
        <v>1931</v>
      </c>
      <c r="D341" s="33" t="s">
        <v>1932</v>
      </c>
      <c r="E341" s="33" t="s">
        <v>847</v>
      </c>
      <c r="F341" s="33" t="s">
        <v>685</v>
      </c>
      <c r="G341" s="33" t="s">
        <v>686</v>
      </c>
      <c r="H341" s="33" t="s">
        <v>687</v>
      </c>
      <c r="I341" s="34" t="n">
        <v>47</v>
      </c>
      <c r="J341" s="33" t="s">
        <v>843</v>
      </c>
      <c r="K341" s="35"/>
      <c r="L341" s="36"/>
      <c r="M341" s="37" t="n">
        <v>0</v>
      </c>
      <c r="N341" s="37" t="n">
        <v>0</v>
      </c>
      <c r="O341" s="37" t="n">
        <v>0</v>
      </c>
      <c r="P341" s="33" t="s">
        <v>688</v>
      </c>
    </row>
    <row r="342" customFormat="false" ht="15" hidden="false" customHeight="false" outlineLevel="0" collapsed="false">
      <c r="A342" s="33" t="s">
        <v>1933</v>
      </c>
      <c r="B342" s="33" t="s">
        <v>1934</v>
      </c>
      <c r="C342" s="33" t="s">
        <v>1935</v>
      </c>
      <c r="D342" s="33" t="s">
        <v>1936</v>
      </c>
      <c r="E342" s="33" t="s">
        <v>1069</v>
      </c>
      <c r="F342" s="33" t="s">
        <v>685</v>
      </c>
      <c r="G342" s="33" t="s">
        <v>686</v>
      </c>
      <c r="H342" s="33" t="s">
        <v>687</v>
      </c>
      <c r="I342" s="34" t="n">
        <v>47</v>
      </c>
      <c r="J342" s="33" t="s">
        <v>803</v>
      </c>
      <c r="K342" s="35" t="n">
        <v>59845</v>
      </c>
      <c r="L342" s="36" t="n">
        <v>3</v>
      </c>
      <c r="M342" s="37" t="n">
        <v>60</v>
      </c>
      <c r="N342" s="37" t="n">
        <v>2500</v>
      </c>
      <c r="O342" s="37" t="n">
        <v>0</v>
      </c>
      <c r="P342" s="33" t="s">
        <v>711</v>
      </c>
    </row>
    <row r="343" customFormat="false" ht="15" hidden="false" customHeight="false" outlineLevel="0" collapsed="false">
      <c r="A343" s="33" t="s">
        <v>1937</v>
      </c>
      <c r="B343" s="33"/>
      <c r="C343" s="33" t="s">
        <v>1938</v>
      </c>
      <c r="D343" s="33" t="s">
        <v>1939</v>
      </c>
      <c r="E343" s="33" t="s">
        <v>852</v>
      </c>
      <c r="F343" s="33" t="s">
        <v>685</v>
      </c>
      <c r="G343" s="33" t="s">
        <v>686</v>
      </c>
      <c r="H343" s="33" t="s">
        <v>687</v>
      </c>
      <c r="I343" s="34" t="n">
        <v>47</v>
      </c>
      <c r="J343" s="33" t="s">
        <v>849</v>
      </c>
      <c r="K343" s="35" t="n">
        <v>74288</v>
      </c>
      <c r="L343" s="36" t="n">
        <v>4.9</v>
      </c>
      <c r="M343" s="37" t="n">
        <v>0</v>
      </c>
      <c r="N343" s="37" t="n">
        <v>4375</v>
      </c>
      <c r="O343" s="37" t="n">
        <v>0</v>
      </c>
      <c r="P343" s="33" t="s">
        <v>688</v>
      </c>
    </row>
    <row r="344" customFormat="false" ht="15" hidden="false" customHeight="false" outlineLevel="0" collapsed="false">
      <c r="A344" s="33" t="s">
        <v>1940</v>
      </c>
      <c r="B344" s="33" t="s">
        <v>1941</v>
      </c>
      <c r="C344" s="33" t="s">
        <v>1942</v>
      </c>
      <c r="D344" s="33" t="s">
        <v>1943</v>
      </c>
      <c r="E344" s="33" t="s">
        <v>852</v>
      </c>
      <c r="F344" s="33" t="s">
        <v>685</v>
      </c>
      <c r="G344" s="33" t="s">
        <v>686</v>
      </c>
      <c r="H344" s="33" t="s">
        <v>750</v>
      </c>
      <c r="I344" s="34" t="n">
        <v>47</v>
      </c>
      <c r="J344" s="33" t="s">
        <v>849</v>
      </c>
      <c r="K344" s="35" t="n">
        <v>137141</v>
      </c>
      <c r="L344" s="36" t="n">
        <v>13.7</v>
      </c>
      <c r="M344" s="37" t="n">
        <v>1900</v>
      </c>
      <c r="N344" s="37" t="n">
        <v>4000</v>
      </c>
      <c r="O344" s="37" t="n">
        <v>11</v>
      </c>
      <c r="P344" s="33" t="s">
        <v>688</v>
      </c>
    </row>
    <row r="345" customFormat="false" ht="15" hidden="false" customHeight="false" outlineLevel="0" collapsed="false">
      <c r="A345" s="33" t="s">
        <v>1944</v>
      </c>
      <c r="B345" s="33" t="s">
        <v>1945</v>
      </c>
      <c r="C345" s="33" t="s">
        <v>1946</v>
      </c>
      <c r="D345" s="33" t="s">
        <v>1947</v>
      </c>
      <c r="E345" s="33" t="s">
        <v>879</v>
      </c>
      <c r="F345" s="33" t="s">
        <v>685</v>
      </c>
      <c r="G345" s="33" t="s">
        <v>686</v>
      </c>
      <c r="H345" s="33" t="s">
        <v>687</v>
      </c>
      <c r="I345" s="34" t="n">
        <v>47</v>
      </c>
      <c r="J345" s="33" t="s">
        <v>876</v>
      </c>
      <c r="K345" s="35" t="n">
        <v>102210</v>
      </c>
      <c r="L345" s="36" t="n">
        <v>8.2</v>
      </c>
      <c r="M345" s="37" t="n">
        <v>0</v>
      </c>
      <c r="N345" s="37" t="n">
        <v>15000</v>
      </c>
      <c r="O345" s="37" t="n">
        <v>22</v>
      </c>
      <c r="P345" s="33" t="s">
        <v>688</v>
      </c>
    </row>
    <row r="346" customFormat="false" ht="15" hidden="false" customHeight="false" outlineLevel="0" collapsed="false">
      <c r="A346" s="33" t="s">
        <v>1948</v>
      </c>
      <c r="B346" s="33"/>
      <c r="C346" s="33" t="s">
        <v>1949</v>
      </c>
      <c r="D346" s="33" t="s">
        <v>1950</v>
      </c>
      <c r="E346" s="33" t="s">
        <v>1951</v>
      </c>
      <c r="F346" s="33" t="s">
        <v>685</v>
      </c>
      <c r="G346" s="33" t="s">
        <v>686</v>
      </c>
      <c r="H346" s="33" t="s">
        <v>750</v>
      </c>
      <c r="I346" s="34" t="n">
        <v>48</v>
      </c>
      <c r="J346" s="33" t="s">
        <v>717</v>
      </c>
      <c r="K346" s="35" t="n">
        <v>64442</v>
      </c>
      <c r="L346" s="36" t="n">
        <v>3.4</v>
      </c>
      <c r="M346" s="37" t="n">
        <v>0</v>
      </c>
      <c r="N346" s="37" t="n">
        <v>8200</v>
      </c>
      <c r="O346" s="37" t="n">
        <v>0</v>
      </c>
      <c r="P346" s="33" t="s">
        <v>700</v>
      </c>
    </row>
    <row r="347" customFormat="false" ht="15" hidden="false" customHeight="false" outlineLevel="0" collapsed="false">
      <c r="A347" s="33" t="s">
        <v>1952</v>
      </c>
      <c r="B347" s="33" t="s">
        <v>1953</v>
      </c>
      <c r="C347" s="33" t="s">
        <v>1954</v>
      </c>
      <c r="D347" s="33" t="s">
        <v>1955</v>
      </c>
      <c r="E347" s="33" t="s">
        <v>696</v>
      </c>
      <c r="F347" s="33" t="s">
        <v>685</v>
      </c>
      <c r="G347" s="33" t="s">
        <v>686</v>
      </c>
      <c r="H347" s="33" t="s">
        <v>687</v>
      </c>
      <c r="I347" s="34" t="n">
        <v>48</v>
      </c>
      <c r="J347" s="33" t="s">
        <v>698</v>
      </c>
      <c r="K347" s="35" t="n">
        <v>147597</v>
      </c>
      <c r="L347" s="36" t="n">
        <v>16.9</v>
      </c>
      <c r="M347" s="37" t="n">
        <v>6147</v>
      </c>
      <c r="N347" s="37" t="n">
        <v>19496</v>
      </c>
      <c r="O347" s="37" t="n">
        <v>14</v>
      </c>
      <c r="P347" s="33" t="s">
        <v>700</v>
      </c>
    </row>
    <row r="348" customFormat="false" ht="15" hidden="false" customHeight="false" outlineLevel="0" collapsed="false">
      <c r="A348" s="33" t="s">
        <v>1956</v>
      </c>
      <c r="B348" s="33" t="s">
        <v>1957</v>
      </c>
      <c r="C348" s="33" t="s">
        <v>1958</v>
      </c>
      <c r="D348" s="33" t="s">
        <v>1958</v>
      </c>
      <c r="E348" s="33" t="s">
        <v>759</v>
      </c>
      <c r="F348" s="33" t="s">
        <v>685</v>
      </c>
      <c r="G348" s="33" t="s">
        <v>686</v>
      </c>
      <c r="H348" s="33" t="s">
        <v>885</v>
      </c>
      <c r="I348" s="34" t="n">
        <v>48</v>
      </c>
      <c r="J348" s="33" t="s">
        <v>761</v>
      </c>
      <c r="K348" s="35" t="n">
        <v>79190</v>
      </c>
      <c r="L348" s="36" t="n">
        <v>5.6</v>
      </c>
      <c r="M348" s="37" t="n">
        <v>0</v>
      </c>
      <c r="N348" s="37" t="n">
        <v>761</v>
      </c>
      <c r="O348" s="37" t="n">
        <v>0</v>
      </c>
      <c r="P348" s="33" t="s">
        <v>760</v>
      </c>
    </row>
    <row r="349" customFormat="false" ht="15" hidden="false" customHeight="false" outlineLevel="0" collapsed="false">
      <c r="A349" s="33" t="s">
        <v>1959</v>
      </c>
      <c r="B349" s="33" t="s">
        <v>1960</v>
      </c>
      <c r="C349" s="33" t="s">
        <v>1961</v>
      </c>
      <c r="D349" s="33" t="s">
        <v>1962</v>
      </c>
      <c r="E349" s="33" t="s">
        <v>759</v>
      </c>
      <c r="F349" s="33" t="s">
        <v>685</v>
      </c>
      <c r="G349" s="33" t="s">
        <v>686</v>
      </c>
      <c r="H349" s="33" t="s">
        <v>1963</v>
      </c>
      <c r="I349" s="34" t="n">
        <v>48</v>
      </c>
      <c r="J349" s="33" t="s">
        <v>751</v>
      </c>
      <c r="K349" s="35" t="n">
        <v>86094</v>
      </c>
      <c r="L349" s="36" t="n">
        <v>6.2</v>
      </c>
      <c r="M349" s="37" t="n">
        <v>636</v>
      </c>
      <c r="N349" s="37" t="n">
        <v>1465</v>
      </c>
      <c r="O349" s="37" t="n">
        <v>1</v>
      </c>
      <c r="P349" s="33" t="s">
        <v>760</v>
      </c>
    </row>
    <row r="350" customFormat="false" ht="15" hidden="false" customHeight="false" outlineLevel="0" collapsed="false">
      <c r="A350" s="33" t="s">
        <v>1964</v>
      </c>
      <c r="B350" s="33" t="s">
        <v>1965</v>
      </c>
      <c r="C350" s="33" t="s">
        <v>1966</v>
      </c>
      <c r="D350" s="33" t="s">
        <v>1966</v>
      </c>
      <c r="E350" s="33" t="s">
        <v>759</v>
      </c>
      <c r="F350" s="33" t="s">
        <v>685</v>
      </c>
      <c r="G350" s="33" t="s">
        <v>686</v>
      </c>
      <c r="H350" s="33" t="s">
        <v>687</v>
      </c>
      <c r="I350" s="34" t="n">
        <v>48</v>
      </c>
      <c r="J350" s="33" t="s">
        <v>761</v>
      </c>
      <c r="K350" s="35" t="n">
        <v>82968</v>
      </c>
      <c r="L350" s="36" t="n">
        <v>6.4</v>
      </c>
      <c r="M350" s="37" t="n">
        <v>258</v>
      </c>
      <c r="N350" s="37" t="n">
        <v>1886</v>
      </c>
      <c r="O350" s="37" t="n">
        <v>1</v>
      </c>
      <c r="P350" s="33" t="s">
        <v>760</v>
      </c>
    </row>
    <row r="351" customFormat="false" ht="15" hidden="false" customHeight="false" outlineLevel="0" collapsed="false">
      <c r="A351" s="33" t="s">
        <v>1967</v>
      </c>
      <c r="B351" s="33"/>
      <c r="C351" s="33" t="s">
        <v>1968</v>
      </c>
      <c r="D351" s="33" t="s">
        <v>1570</v>
      </c>
      <c r="E351" s="33" t="s">
        <v>797</v>
      </c>
      <c r="F351" s="33" t="s">
        <v>883</v>
      </c>
      <c r="G351" s="33" t="s">
        <v>686</v>
      </c>
      <c r="H351" s="33" t="s">
        <v>733</v>
      </c>
      <c r="I351" s="34" t="n">
        <v>48</v>
      </c>
      <c r="J351" s="33" t="s">
        <v>803</v>
      </c>
      <c r="K351" s="35" t="n">
        <v>89437</v>
      </c>
      <c r="L351" s="36" t="n">
        <v>8.3</v>
      </c>
      <c r="M351" s="37" t="n">
        <v>0</v>
      </c>
      <c r="N351" s="37" t="n">
        <v>1000</v>
      </c>
      <c r="O351" s="37" t="n">
        <v>0</v>
      </c>
      <c r="P351" s="33" t="s">
        <v>692</v>
      </c>
    </row>
    <row r="352" customFormat="false" ht="15" hidden="false" customHeight="false" outlineLevel="0" collapsed="false">
      <c r="A352" s="33" t="s">
        <v>1969</v>
      </c>
      <c r="B352" s="33"/>
      <c r="C352" s="33" t="s">
        <v>1970</v>
      </c>
      <c r="D352" s="33" t="s">
        <v>1971</v>
      </c>
      <c r="E352" s="33" t="s">
        <v>817</v>
      </c>
      <c r="F352" s="33" t="s">
        <v>883</v>
      </c>
      <c r="G352" s="33" t="s">
        <v>686</v>
      </c>
      <c r="H352" s="33" t="s">
        <v>764</v>
      </c>
      <c r="I352" s="34" t="n">
        <v>48</v>
      </c>
      <c r="J352" s="33" t="s">
        <v>818</v>
      </c>
      <c r="K352" s="35" t="n">
        <v>91734</v>
      </c>
      <c r="L352" s="36" t="n">
        <v>5.8</v>
      </c>
      <c r="M352" s="37" t="n">
        <v>0</v>
      </c>
      <c r="N352" s="37" t="n">
        <v>0</v>
      </c>
      <c r="O352" s="37" t="n">
        <v>0</v>
      </c>
      <c r="P352" s="33"/>
    </row>
    <row r="353" customFormat="false" ht="15" hidden="false" customHeight="false" outlineLevel="0" collapsed="false">
      <c r="A353" s="33" t="s">
        <v>1972</v>
      </c>
      <c r="B353" s="33" t="s">
        <v>1973</v>
      </c>
      <c r="C353" s="33" t="s">
        <v>1974</v>
      </c>
      <c r="D353" s="33" t="s">
        <v>1974</v>
      </c>
      <c r="E353" s="33" t="s">
        <v>842</v>
      </c>
      <c r="F353" s="33" t="s">
        <v>685</v>
      </c>
      <c r="G353" s="33" t="s">
        <v>686</v>
      </c>
      <c r="H353" s="33" t="s">
        <v>687</v>
      </c>
      <c r="I353" s="34" t="n">
        <v>48</v>
      </c>
      <c r="J353" s="33" t="s">
        <v>782</v>
      </c>
      <c r="K353" s="35" t="n">
        <v>87057</v>
      </c>
      <c r="L353" s="36" t="n">
        <v>7.5</v>
      </c>
      <c r="M353" s="37" t="n">
        <v>1050</v>
      </c>
      <c r="N353" s="37" t="n">
        <v>20000</v>
      </c>
      <c r="O353" s="37" t="n">
        <v>5</v>
      </c>
      <c r="P353" s="33" t="s">
        <v>688</v>
      </c>
    </row>
    <row r="354" customFormat="false" ht="15" hidden="false" customHeight="false" outlineLevel="0" collapsed="false">
      <c r="A354" s="33" t="s">
        <v>1975</v>
      </c>
      <c r="B354" s="33" t="s">
        <v>1976</v>
      </c>
      <c r="C354" s="33" t="s">
        <v>1977</v>
      </c>
      <c r="D354" s="33" t="s">
        <v>1978</v>
      </c>
      <c r="E354" s="33" t="s">
        <v>1069</v>
      </c>
      <c r="F354" s="33" t="s">
        <v>685</v>
      </c>
      <c r="G354" s="33" t="s">
        <v>686</v>
      </c>
      <c r="H354" s="33" t="s">
        <v>687</v>
      </c>
      <c r="I354" s="34" t="n">
        <v>48</v>
      </c>
      <c r="J354" s="33" t="s">
        <v>803</v>
      </c>
      <c r="K354" s="35" t="n">
        <v>76048</v>
      </c>
      <c r="L354" s="36" t="n">
        <v>5.8</v>
      </c>
      <c r="M354" s="37" t="n">
        <v>155</v>
      </c>
      <c r="N354" s="37" t="n">
        <v>2224</v>
      </c>
      <c r="O354" s="37" t="n">
        <v>2</v>
      </c>
      <c r="P354" s="33" t="s">
        <v>688</v>
      </c>
    </row>
    <row r="355" customFormat="false" ht="15" hidden="false" customHeight="false" outlineLevel="0" collapsed="false">
      <c r="A355" s="33" t="s">
        <v>1979</v>
      </c>
      <c r="B355" s="33"/>
      <c r="C355" s="33" t="s">
        <v>1980</v>
      </c>
      <c r="D355" s="33" t="s">
        <v>1981</v>
      </c>
      <c r="E355" s="33" t="s">
        <v>852</v>
      </c>
      <c r="F355" s="33" t="s">
        <v>685</v>
      </c>
      <c r="G355" s="33" t="s">
        <v>686</v>
      </c>
      <c r="H355" s="33" t="s">
        <v>750</v>
      </c>
      <c r="I355" s="34" t="n">
        <v>48</v>
      </c>
      <c r="J355" s="33" t="s">
        <v>873</v>
      </c>
      <c r="K355" s="35" t="n">
        <v>92012</v>
      </c>
      <c r="L355" s="36" t="n">
        <v>7.8</v>
      </c>
      <c r="M355" s="37" t="n">
        <v>10</v>
      </c>
      <c r="N355" s="37" t="n">
        <v>7580</v>
      </c>
      <c r="O355" s="37" t="n">
        <v>0</v>
      </c>
      <c r="P355" s="33" t="s">
        <v>688</v>
      </c>
    </row>
    <row r="356" customFormat="false" ht="15" hidden="false" customHeight="false" outlineLevel="0" collapsed="false">
      <c r="A356" s="33" t="s">
        <v>1982</v>
      </c>
      <c r="B356" s="33" t="s">
        <v>1983</v>
      </c>
      <c r="C356" s="33" t="s">
        <v>1984</v>
      </c>
      <c r="D356" s="33" t="s">
        <v>1985</v>
      </c>
      <c r="E356" s="33" t="s">
        <v>852</v>
      </c>
      <c r="F356" s="33" t="s">
        <v>685</v>
      </c>
      <c r="G356" s="33" t="s">
        <v>686</v>
      </c>
      <c r="H356" s="33" t="s">
        <v>687</v>
      </c>
      <c r="I356" s="34" t="n">
        <v>48</v>
      </c>
      <c r="J356" s="33" t="s">
        <v>857</v>
      </c>
      <c r="K356" s="35" t="n">
        <v>94855</v>
      </c>
      <c r="L356" s="36" t="n">
        <v>9.6</v>
      </c>
      <c r="M356" s="37" t="n">
        <v>0</v>
      </c>
      <c r="N356" s="37" t="n">
        <v>7000</v>
      </c>
      <c r="O356" s="37" t="n">
        <v>0</v>
      </c>
      <c r="P356" s="33" t="s">
        <v>692</v>
      </c>
    </row>
    <row r="357" customFormat="false" ht="15" hidden="false" customHeight="false" outlineLevel="0" collapsed="false">
      <c r="A357" s="33" t="s">
        <v>1986</v>
      </c>
      <c r="B357" s="33" t="s">
        <v>1987</v>
      </c>
      <c r="C357" s="33" t="s">
        <v>1377</v>
      </c>
      <c r="D357" s="33" t="s">
        <v>1988</v>
      </c>
      <c r="E357" s="33" t="s">
        <v>1659</v>
      </c>
      <c r="F357" s="33" t="s">
        <v>685</v>
      </c>
      <c r="G357" s="33" t="s">
        <v>686</v>
      </c>
      <c r="H357" s="33" t="s">
        <v>687</v>
      </c>
      <c r="I357" s="34" t="n">
        <v>49</v>
      </c>
      <c r="J357" s="33" t="s">
        <v>782</v>
      </c>
      <c r="K357" s="35" t="n">
        <v>97576</v>
      </c>
      <c r="L357" s="36" t="n">
        <v>9</v>
      </c>
      <c r="M357" s="37" t="n">
        <v>3538</v>
      </c>
      <c r="N357" s="37" t="n">
        <v>13871</v>
      </c>
      <c r="O357" s="37" t="n">
        <v>74</v>
      </c>
      <c r="P357" s="33" t="s">
        <v>692</v>
      </c>
    </row>
    <row r="358" customFormat="false" ht="15" hidden="false" customHeight="false" outlineLevel="0" collapsed="false">
      <c r="A358" s="33" t="s">
        <v>1989</v>
      </c>
      <c r="B358" s="33" t="s">
        <v>1990</v>
      </c>
      <c r="C358" s="33" t="s">
        <v>1991</v>
      </c>
      <c r="D358" s="33" t="s">
        <v>1992</v>
      </c>
      <c r="E358" s="33" t="s">
        <v>710</v>
      </c>
      <c r="F358" s="33" t="s">
        <v>685</v>
      </c>
      <c r="G358" s="33" t="s">
        <v>686</v>
      </c>
      <c r="H358" s="33" t="s">
        <v>687</v>
      </c>
      <c r="I358" s="34" t="n">
        <v>49</v>
      </c>
      <c r="J358" s="33" t="s">
        <v>726</v>
      </c>
      <c r="K358" s="35" t="n">
        <v>66027</v>
      </c>
      <c r="L358" s="36" t="n">
        <v>3.9</v>
      </c>
      <c r="M358" s="37" t="n">
        <v>0</v>
      </c>
      <c r="N358" s="37" t="n">
        <v>17300</v>
      </c>
      <c r="O358" s="37" t="n">
        <v>0</v>
      </c>
      <c r="P358" s="33" t="s">
        <v>711</v>
      </c>
    </row>
    <row r="359" customFormat="false" ht="15" hidden="false" customHeight="false" outlineLevel="0" collapsed="false">
      <c r="A359" s="33" t="s">
        <v>1993</v>
      </c>
      <c r="B359" s="33" t="s">
        <v>1994</v>
      </c>
      <c r="C359" s="33" t="s">
        <v>1995</v>
      </c>
      <c r="D359" s="33" t="s">
        <v>1996</v>
      </c>
      <c r="E359" s="33" t="s">
        <v>710</v>
      </c>
      <c r="F359" s="33" t="s">
        <v>883</v>
      </c>
      <c r="G359" s="33" t="s">
        <v>686</v>
      </c>
      <c r="H359" s="33" t="s">
        <v>944</v>
      </c>
      <c r="I359" s="34" t="n">
        <v>49</v>
      </c>
      <c r="J359" s="33" t="s">
        <v>737</v>
      </c>
      <c r="K359" s="35" t="n">
        <v>82750</v>
      </c>
      <c r="L359" s="36" t="n">
        <v>6.2</v>
      </c>
      <c r="M359" s="37" t="n">
        <v>0</v>
      </c>
      <c r="N359" s="37" t="n">
        <v>0</v>
      </c>
      <c r="O359" s="37" t="n">
        <v>0</v>
      </c>
      <c r="P359" s="33"/>
    </row>
    <row r="360" customFormat="false" ht="15" hidden="false" customHeight="false" outlineLevel="0" collapsed="false">
      <c r="A360" s="33" t="s">
        <v>1997</v>
      </c>
      <c r="B360" s="33" t="s">
        <v>1998</v>
      </c>
      <c r="C360" s="33" t="s">
        <v>1999</v>
      </c>
      <c r="D360" s="33" t="s">
        <v>1999</v>
      </c>
      <c r="E360" s="33" t="s">
        <v>710</v>
      </c>
      <c r="F360" s="33" t="s">
        <v>685</v>
      </c>
      <c r="G360" s="33" t="s">
        <v>686</v>
      </c>
      <c r="H360" s="33" t="s">
        <v>687</v>
      </c>
      <c r="I360" s="34" t="n">
        <v>49</v>
      </c>
      <c r="J360" s="33" t="s">
        <v>726</v>
      </c>
      <c r="K360" s="35" t="n">
        <v>86485</v>
      </c>
      <c r="L360" s="36" t="n">
        <v>6.7</v>
      </c>
      <c r="M360" s="37" t="n">
        <v>200</v>
      </c>
      <c r="N360" s="37" t="n">
        <v>11000</v>
      </c>
      <c r="O360" s="37" t="n">
        <v>0</v>
      </c>
      <c r="P360" s="33" t="s">
        <v>828</v>
      </c>
    </row>
    <row r="361" customFormat="false" ht="15" hidden="false" customHeight="false" outlineLevel="0" collapsed="false">
      <c r="A361" s="33" t="s">
        <v>2000</v>
      </c>
      <c r="B361" s="33"/>
      <c r="C361" s="33" t="s">
        <v>2001</v>
      </c>
      <c r="D361" s="33" t="s">
        <v>1971</v>
      </c>
      <c r="E361" s="33" t="s">
        <v>817</v>
      </c>
      <c r="F361" s="33" t="s">
        <v>685</v>
      </c>
      <c r="G361" s="33" t="s">
        <v>686</v>
      </c>
      <c r="H361" s="33" t="s">
        <v>764</v>
      </c>
      <c r="I361" s="34" t="n">
        <v>49</v>
      </c>
      <c r="J361" s="33" t="s">
        <v>818</v>
      </c>
      <c r="K361" s="35" t="n">
        <v>93033</v>
      </c>
      <c r="L361" s="36" t="n">
        <v>5.9</v>
      </c>
      <c r="M361" s="37" t="n">
        <v>180</v>
      </c>
      <c r="N361" s="37" t="n">
        <v>1810</v>
      </c>
      <c r="O361" s="37" t="n">
        <v>0</v>
      </c>
      <c r="P361" s="33" t="s">
        <v>692</v>
      </c>
    </row>
    <row r="362" customFormat="false" ht="15" hidden="false" customHeight="false" outlineLevel="0" collapsed="false">
      <c r="A362" s="33" t="s">
        <v>2002</v>
      </c>
      <c r="B362" s="33" t="s">
        <v>2003</v>
      </c>
      <c r="C362" s="33" t="s">
        <v>2004</v>
      </c>
      <c r="D362" s="33" t="s">
        <v>2005</v>
      </c>
      <c r="E362" s="33" t="s">
        <v>842</v>
      </c>
      <c r="F362" s="33" t="s">
        <v>685</v>
      </c>
      <c r="G362" s="33" t="s">
        <v>686</v>
      </c>
      <c r="H362" s="33" t="s">
        <v>687</v>
      </c>
      <c r="I362" s="34" t="n">
        <v>49</v>
      </c>
      <c r="J362" s="33" t="s">
        <v>839</v>
      </c>
      <c r="K362" s="35" t="n">
        <v>72276</v>
      </c>
      <c r="L362" s="36" t="n">
        <v>4.7</v>
      </c>
      <c r="M362" s="37" t="n">
        <v>50</v>
      </c>
      <c r="N362" s="37" t="n">
        <v>3000</v>
      </c>
      <c r="O362" s="37" t="n">
        <v>0</v>
      </c>
      <c r="P362" s="33" t="s">
        <v>723</v>
      </c>
    </row>
    <row r="363" customFormat="false" ht="15" hidden="false" customHeight="false" outlineLevel="0" collapsed="false">
      <c r="A363" s="33" t="s">
        <v>2006</v>
      </c>
      <c r="B363" s="33" t="s">
        <v>2007</v>
      </c>
      <c r="C363" s="33" t="s">
        <v>2008</v>
      </c>
      <c r="D363" s="33" t="s">
        <v>2009</v>
      </c>
      <c r="E363" s="33" t="s">
        <v>842</v>
      </c>
      <c r="F363" s="33" t="s">
        <v>685</v>
      </c>
      <c r="G363" s="33" t="s">
        <v>686</v>
      </c>
      <c r="H363" s="33" t="s">
        <v>687</v>
      </c>
      <c r="I363" s="34" t="n">
        <v>49</v>
      </c>
      <c r="J363" s="33" t="s">
        <v>839</v>
      </c>
      <c r="K363" s="35" t="n">
        <v>76376</v>
      </c>
      <c r="L363" s="36" t="n">
        <v>5.2</v>
      </c>
      <c r="M363" s="37" t="n">
        <v>600</v>
      </c>
      <c r="N363" s="37" t="n">
        <v>8600</v>
      </c>
      <c r="O363" s="37" t="n">
        <v>2</v>
      </c>
      <c r="P363" s="33" t="s">
        <v>723</v>
      </c>
    </row>
    <row r="364" customFormat="false" ht="15" hidden="false" customHeight="false" outlineLevel="0" collapsed="false">
      <c r="A364" s="33" t="s">
        <v>2010</v>
      </c>
      <c r="B364" s="33" t="s">
        <v>2011</v>
      </c>
      <c r="C364" s="33" t="s">
        <v>2012</v>
      </c>
      <c r="D364" s="33" t="s">
        <v>2013</v>
      </c>
      <c r="E364" s="33" t="s">
        <v>852</v>
      </c>
      <c r="F364" s="33" t="s">
        <v>685</v>
      </c>
      <c r="G364" s="33" t="s">
        <v>686</v>
      </c>
      <c r="H364" s="33" t="s">
        <v>885</v>
      </c>
      <c r="I364" s="34" t="n">
        <v>49</v>
      </c>
      <c r="J364" s="33" t="s">
        <v>857</v>
      </c>
      <c r="K364" s="35" t="n">
        <v>107720</v>
      </c>
      <c r="L364" s="36" t="n">
        <v>11.2</v>
      </c>
      <c r="M364" s="37" t="n">
        <v>0</v>
      </c>
      <c r="N364" s="37" t="n">
        <v>1102</v>
      </c>
      <c r="O364" s="37" t="n">
        <v>6</v>
      </c>
      <c r="P364" s="33" t="s">
        <v>742</v>
      </c>
    </row>
    <row r="365" customFormat="false" ht="15" hidden="false" customHeight="false" outlineLevel="0" collapsed="false">
      <c r="A365" s="33" t="s">
        <v>2014</v>
      </c>
      <c r="B365" s="33" t="s">
        <v>2015</v>
      </c>
      <c r="C365" s="33" t="s">
        <v>2016</v>
      </c>
      <c r="D365" s="33" t="s">
        <v>2017</v>
      </c>
      <c r="E365" s="33" t="s">
        <v>852</v>
      </c>
      <c r="F365" s="33" t="s">
        <v>685</v>
      </c>
      <c r="G365" s="33" t="s">
        <v>686</v>
      </c>
      <c r="H365" s="33" t="s">
        <v>733</v>
      </c>
      <c r="I365" s="34" t="n">
        <v>49</v>
      </c>
      <c r="J365" s="33" t="s">
        <v>864</v>
      </c>
      <c r="K365" s="35" t="n">
        <v>105902</v>
      </c>
      <c r="L365" s="36" t="n">
        <v>9.3</v>
      </c>
      <c r="M365" s="37" t="n">
        <v>1516</v>
      </c>
      <c r="N365" s="37" t="n">
        <v>27194</v>
      </c>
      <c r="O365" s="37" t="n">
        <v>10</v>
      </c>
      <c r="P365" s="33" t="s">
        <v>692</v>
      </c>
    </row>
    <row r="366" customFormat="false" ht="15" hidden="false" customHeight="false" outlineLevel="0" collapsed="false">
      <c r="A366" s="33" t="s">
        <v>2018</v>
      </c>
      <c r="B366" s="33"/>
      <c r="C366" s="33" t="s">
        <v>2019</v>
      </c>
      <c r="D366" s="33" t="s">
        <v>2020</v>
      </c>
      <c r="E366" s="33" t="s">
        <v>852</v>
      </c>
      <c r="F366" s="33" t="s">
        <v>685</v>
      </c>
      <c r="G366" s="33" t="s">
        <v>686</v>
      </c>
      <c r="H366" s="33" t="s">
        <v>687</v>
      </c>
      <c r="I366" s="34" t="n">
        <v>49</v>
      </c>
      <c r="J366" s="33" t="s">
        <v>857</v>
      </c>
      <c r="K366" s="35" t="n">
        <v>81758</v>
      </c>
      <c r="L366" s="36" t="n">
        <v>6.8</v>
      </c>
      <c r="M366" s="37" t="n">
        <v>0</v>
      </c>
      <c r="N366" s="37" t="n">
        <v>2000</v>
      </c>
      <c r="O366" s="37" t="n">
        <v>0</v>
      </c>
      <c r="P366" s="33" t="s">
        <v>711</v>
      </c>
    </row>
    <row r="367" customFormat="false" ht="15" hidden="false" customHeight="false" outlineLevel="0" collapsed="false">
      <c r="A367" s="33" t="s">
        <v>2021</v>
      </c>
      <c r="B367" s="33" t="s">
        <v>2022</v>
      </c>
      <c r="C367" s="33" t="s">
        <v>2023</v>
      </c>
      <c r="D367" s="33" t="s">
        <v>2024</v>
      </c>
      <c r="E367" s="33" t="s">
        <v>710</v>
      </c>
      <c r="F367" s="33" t="s">
        <v>685</v>
      </c>
      <c r="G367" s="33" t="s">
        <v>686</v>
      </c>
      <c r="H367" s="33" t="s">
        <v>687</v>
      </c>
      <c r="I367" s="34" t="n">
        <v>50</v>
      </c>
      <c r="J367" s="33" t="s">
        <v>726</v>
      </c>
      <c r="K367" s="35" t="n">
        <v>80230</v>
      </c>
      <c r="L367" s="36" t="n">
        <v>5.7</v>
      </c>
      <c r="M367" s="37" t="n">
        <v>2581</v>
      </c>
      <c r="N367" s="37" t="n">
        <v>68586</v>
      </c>
      <c r="O367" s="37" t="n">
        <v>26</v>
      </c>
      <c r="P367" s="33" t="s">
        <v>700</v>
      </c>
    </row>
    <row r="368" customFormat="false" ht="15" hidden="false" customHeight="false" outlineLevel="0" collapsed="false">
      <c r="A368" s="33" t="s">
        <v>2025</v>
      </c>
      <c r="B368" s="33" t="s">
        <v>2026</v>
      </c>
      <c r="C368" s="33" t="s">
        <v>2027</v>
      </c>
      <c r="D368" s="33" t="s">
        <v>2028</v>
      </c>
      <c r="E368" s="33" t="s">
        <v>754</v>
      </c>
      <c r="F368" s="33" t="s">
        <v>685</v>
      </c>
      <c r="G368" s="33" t="s">
        <v>686</v>
      </c>
      <c r="H368" s="33" t="s">
        <v>733</v>
      </c>
      <c r="I368" s="34" t="n">
        <v>50</v>
      </c>
      <c r="J368" s="33" t="s">
        <v>751</v>
      </c>
      <c r="K368" s="35" t="n">
        <v>104632</v>
      </c>
      <c r="L368" s="36" t="n">
        <v>10</v>
      </c>
      <c r="M368" s="37" t="n">
        <v>1080</v>
      </c>
      <c r="N368" s="37" t="n">
        <v>19700</v>
      </c>
      <c r="O368" s="37" t="n">
        <v>0</v>
      </c>
      <c r="P368" s="33" t="s">
        <v>742</v>
      </c>
    </row>
    <row r="369" customFormat="false" ht="15" hidden="false" customHeight="false" outlineLevel="0" collapsed="false">
      <c r="A369" s="33" t="s">
        <v>2029</v>
      </c>
      <c r="B369" s="33" t="s">
        <v>2030</v>
      </c>
      <c r="C369" s="33" t="s">
        <v>2031</v>
      </c>
      <c r="D369" s="33" t="s">
        <v>2032</v>
      </c>
      <c r="E369" s="33" t="s">
        <v>754</v>
      </c>
      <c r="F369" s="33" t="s">
        <v>685</v>
      </c>
      <c r="G369" s="33" t="s">
        <v>686</v>
      </c>
      <c r="H369" s="33" t="s">
        <v>687</v>
      </c>
      <c r="I369" s="34" t="n">
        <v>50</v>
      </c>
      <c r="J369" s="33" t="s">
        <v>751</v>
      </c>
      <c r="K369" s="35" t="n">
        <v>78213</v>
      </c>
      <c r="L369" s="36" t="n">
        <v>6</v>
      </c>
      <c r="M369" s="37" t="n">
        <v>1000</v>
      </c>
      <c r="N369" s="37" t="n">
        <v>21000</v>
      </c>
      <c r="O369" s="37" t="n">
        <v>1</v>
      </c>
      <c r="P369" s="33" t="s">
        <v>688</v>
      </c>
    </row>
    <row r="370" customFormat="false" ht="15" hidden="false" customHeight="false" outlineLevel="0" collapsed="false">
      <c r="A370" s="33" t="s">
        <v>2033</v>
      </c>
      <c r="B370" s="33" t="s">
        <v>2034</v>
      </c>
      <c r="C370" s="33" t="s">
        <v>2035</v>
      </c>
      <c r="D370" s="33" t="s">
        <v>2036</v>
      </c>
      <c r="E370" s="33" t="s">
        <v>759</v>
      </c>
      <c r="F370" s="33" t="s">
        <v>685</v>
      </c>
      <c r="G370" s="33" t="s">
        <v>686</v>
      </c>
      <c r="H370" s="33" t="s">
        <v>733</v>
      </c>
      <c r="I370" s="34" t="n">
        <v>50</v>
      </c>
      <c r="J370" s="33" t="s">
        <v>761</v>
      </c>
      <c r="K370" s="35" t="n">
        <v>82375</v>
      </c>
      <c r="L370" s="36" t="n">
        <v>6.3</v>
      </c>
      <c r="M370" s="37" t="n">
        <v>4366</v>
      </c>
      <c r="N370" s="37" t="n">
        <v>4366</v>
      </c>
      <c r="O370" s="37" t="n">
        <v>0</v>
      </c>
      <c r="P370" s="33" t="s">
        <v>760</v>
      </c>
    </row>
    <row r="371" customFormat="false" ht="15" hidden="false" customHeight="false" outlineLevel="0" collapsed="false">
      <c r="A371" s="33" t="s">
        <v>2037</v>
      </c>
      <c r="B371" s="33" t="s">
        <v>2038</v>
      </c>
      <c r="C371" s="33" t="s">
        <v>2039</v>
      </c>
      <c r="D371" s="33" t="s">
        <v>2040</v>
      </c>
      <c r="E371" s="33" t="s">
        <v>842</v>
      </c>
      <c r="F371" s="33" t="s">
        <v>685</v>
      </c>
      <c r="G371" s="33" t="s">
        <v>686</v>
      </c>
      <c r="H371" s="33" t="s">
        <v>687</v>
      </c>
      <c r="I371" s="34" t="n">
        <v>50</v>
      </c>
      <c r="J371" s="33" t="s">
        <v>839</v>
      </c>
      <c r="K371" s="35" t="n">
        <v>71748</v>
      </c>
      <c r="L371" s="36" t="n">
        <v>4.7</v>
      </c>
      <c r="M371" s="37" t="n">
        <v>7574</v>
      </c>
      <c r="N371" s="37" t="n">
        <v>11441</v>
      </c>
      <c r="O371" s="37" t="n">
        <v>1</v>
      </c>
      <c r="P371" s="33" t="s">
        <v>692</v>
      </c>
    </row>
    <row r="372" customFormat="false" ht="15" hidden="false" customHeight="false" outlineLevel="0" collapsed="false">
      <c r="A372" s="33" t="s">
        <v>2041</v>
      </c>
      <c r="B372" s="33" t="s">
        <v>2042</v>
      </c>
      <c r="C372" s="33" t="s">
        <v>2043</v>
      </c>
      <c r="D372" s="33" t="s">
        <v>856</v>
      </c>
      <c r="E372" s="33" t="s">
        <v>852</v>
      </c>
      <c r="F372" s="33" t="s">
        <v>685</v>
      </c>
      <c r="G372" s="33" t="s">
        <v>686</v>
      </c>
      <c r="H372" s="33" t="s">
        <v>687</v>
      </c>
      <c r="I372" s="34" t="n">
        <v>50</v>
      </c>
      <c r="J372" s="33" t="s">
        <v>867</v>
      </c>
      <c r="K372" s="35" t="n">
        <v>101117</v>
      </c>
      <c r="L372" s="36" t="n">
        <v>8.7</v>
      </c>
      <c r="M372" s="37" t="n">
        <v>3044</v>
      </c>
      <c r="N372" s="37" t="n">
        <v>66822</v>
      </c>
      <c r="O372" s="37" t="n">
        <v>28</v>
      </c>
      <c r="P372" s="33" t="s">
        <v>688</v>
      </c>
    </row>
    <row r="373" customFormat="false" ht="15" hidden="false" customHeight="false" outlineLevel="0" collapsed="false">
      <c r="A373" s="33" t="s">
        <v>2044</v>
      </c>
      <c r="B373" s="33" t="s">
        <v>2045</v>
      </c>
      <c r="C373" s="33" t="s">
        <v>2046</v>
      </c>
      <c r="D373" s="33" t="s">
        <v>2047</v>
      </c>
      <c r="E373" s="33" t="s">
        <v>710</v>
      </c>
      <c r="F373" s="33" t="s">
        <v>685</v>
      </c>
      <c r="G373" s="33" t="s">
        <v>686</v>
      </c>
      <c r="H373" s="33" t="s">
        <v>687</v>
      </c>
      <c r="I373" s="33" t="n">
        <v>51</v>
      </c>
      <c r="J373" s="33" t="s">
        <v>743</v>
      </c>
      <c r="K373" s="35" t="n">
        <v>71427</v>
      </c>
      <c r="L373" s="36" t="n">
        <v>4.6</v>
      </c>
      <c r="M373" s="37" t="n">
        <v>200</v>
      </c>
      <c r="N373" s="37" t="n">
        <v>7000</v>
      </c>
      <c r="O373" s="37" t="n">
        <v>0</v>
      </c>
      <c r="P373" s="33" t="s">
        <v>711</v>
      </c>
    </row>
    <row r="374" customFormat="false" ht="15" hidden="false" customHeight="false" outlineLevel="0" collapsed="false">
      <c r="A374" s="33" t="s">
        <v>2048</v>
      </c>
      <c r="B374" s="33"/>
      <c r="C374" s="33" t="s">
        <v>2049</v>
      </c>
      <c r="D374" s="33" t="s">
        <v>2050</v>
      </c>
      <c r="E374" s="33" t="s">
        <v>749</v>
      </c>
      <c r="F374" s="33" t="s">
        <v>883</v>
      </c>
      <c r="G374" s="33" t="s">
        <v>686</v>
      </c>
      <c r="H374" s="33" t="s">
        <v>687</v>
      </c>
      <c r="I374" s="33" t="n">
        <v>51</v>
      </c>
      <c r="J374" s="33" t="s">
        <v>746</v>
      </c>
      <c r="K374" s="35" t="n">
        <v>108165</v>
      </c>
      <c r="L374" s="36" t="n">
        <v>10.9</v>
      </c>
      <c r="M374" s="37" t="n">
        <v>0</v>
      </c>
      <c r="N374" s="37" t="n">
        <v>0</v>
      </c>
      <c r="O374" s="37" t="n">
        <v>3</v>
      </c>
      <c r="P374" s="33" t="s">
        <v>711</v>
      </c>
    </row>
    <row r="375" customFormat="false" ht="15" hidden="false" customHeight="false" outlineLevel="0" collapsed="false">
      <c r="A375" s="33" t="s">
        <v>2051</v>
      </c>
      <c r="B375" s="33" t="s">
        <v>2052</v>
      </c>
      <c r="C375" s="33" t="s">
        <v>2053</v>
      </c>
      <c r="D375" s="33" t="s">
        <v>2054</v>
      </c>
      <c r="E375" s="33" t="s">
        <v>749</v>
      </c>
      <c r="F375" s="33" t="s">
        <v>685</v>
      </c>
      <c r="G375" s="33" t="s">
        <v>686</v>
      </c>
      <c r="H375" s="33" t="s">
        <v>750</v>
      </c>
      <c r="I375" s="33" t="n">
        <v>51</v>
      </c>
      <c r="J375" s="33" t="s">
        <v>746</v>
      </c>
      <c r="K375" s="35" t="n">
        <v>102255</v>
      </c>
      <c r="L375" s="36" t="n">
        <v>9.9</v>
      </c>
      <c r="M375" s="37" t="n">
        <v>0</v>
      </c>
      <c r="N375" s="37" t="n">
        <v>20000</v>
      </c>
      <c r="O375" s="37" t="n">
        <v>1</v>
      </c>
      <c r="P375" s="33" t="s">
        <v>692</v>
      </c>
    </row>
    <row r="376" customFormat="false" ht="15" hidden="false" customHeight="false" outlineLevel="0" collapsed="false">
      <c r="A376" s="33" t="s">
        <v>2055</v>
      </c>
      <c r="B376" s="33"/>
      <c r="C376" s="33" t="s">
        <v>2056</v>
      </c>
      <c r="D376" s="33" t="s">
        <v>2057</v>
      </c>
      <c r="E376" s="33" t="s">
        <v>842</v>
      </c>
      <c r="F376" s="33" t="s">
        <v>685</v>
      </c>
      <c r="G376" s="33" t="s">
        <v>686</v>
      </c>
      <c r="H376" s="33" t="s">
        <v>687</v>
      </c>
      <c r="I376" s="33" t="n">
        <v>51</v>
      </c>
      <c r="J376" s="33" t="s">
        <v>839</v>
      </c>
      <c r="K376" s="35" t="n">
        <v>88296</v>
      </c>
      <c r="L376" s="36" t="n">
        <v>7.5</v>
      </c>
      <c r="M376" s="37" t="n">
        <v>750</v>
      </c>
      <c r="N376" s="37" t="n">
        <v>2300</v>
      </c>
      <c r="O376" s="37" t="n">
        <v>0</v>
      </c>
      <c r="P376" s="33" t="s">
        <v>723</v>
      </c>
    </row>
    <row r="377" customFormat="false" ht="15" hidden="false" customHeight="false" outlineLevel="0" collapsed="false">
      <c r="A377" s="33" t="s">
        <v>2058</v>
      </c>
      <c r="B377" s="33" t="s">
        <v>2059</v>
      </c>
      <c r="C377" s="33" t="s">
        <v>2060</v>
      </c>
      <c r="D377" s="33" t="s">
        <v>2060</v>
      </c>
      <c r="E377" s="33" t="s">
        <v>852</v>
      </c>
      <c r="F377" s="33" t="s">
        <v>685</v>
      </c>
      <c r="G377" s="33" t="s">
        <v>686</v>
      </c>
      <c r="H377" s="33" t="s">
        <v>687</v>
      </c>
      <c r="I377" s="33" t="n">
        <v>51</v>
      </c>
      <c r="J377" s="33" t="s">
        <v>853</v>
      </c>
      <c r="K377" s="35" t="n">
        <v>94577</v>
      </c>
      <c r="L377" s="36" t="n">
        <v>9.6</v>
      </c>
      <c r="M377" s="37" t="n">
        <v>0</v>
      </c>
      <c r="N377" s="37" t="n">
        <v>2600</v>
      </c>
      <c r="O377" s="37" t="n">
        <v>0</v>
      </c>
      <c r="P377" s="33" t="s">
        <v>688</v>
      </c>
    </row>
    <row r="378" customFormat="false" ht="15" hidden="false" customHeight="false" outlineLevel="0" collapsed="false">
      <c r="A378" s="33" t="s">
        <v>2061</v>
      </c>
      <c r="B378" s="33" t="s">
        <v>2062</v>
      </c>
      <c r="C378" s="33" t="s">
        <v>2063</v>
      </c>
      <c r="D378" s="33" t="s">
        <v>1387</v>
      </c>
      <c r="E378" s="33" t="s">
        <v>852</v>
      </c>
      <c r="F378" s="33" t="s">
        <v>685</v>
      </c>
      <c r="G378" s="33" t="s">
        <v>686</v>
      </c>
      <c r="H378" s="33" t="s">
        <v>733</v>
      </c>
      <c r="I378" s="33" t="n">
        <v>51</v>
      </c>
      <c r="J378" s="33" t="s">
        <v>864</v>
      </c>
      <c r="K378" s="35" t="n">
        <v>107546</v>
      </c>
      <c r="L378" s="36" t="n">
        <v>9.7</v>
      </c>
      <c r="M378" s="37" t="n">
        <v>8854</v>
      </c>
      <c r="N378" s="37" t="n">
        <v>44595</v>
      </c>
      <c r="O378" s="37" t="n">
        <v>30</v>
      </c>
      <c r="P378" s="33" t="s">
        <v>688</v>
      </c>
    </row>
    <row r="379" customFormat="false" ht="15" hidden="false" customHeight="false" outlineLevel="0" collapsed="false">
      <c r="A379" s="33" t="s">
        <v>2064</v>
      </c>
      <c r="B379" s="33" t="s">
        <v>2065</v>
      </c>
      <c r="C379" s="33" t="s">
        <v>2066</v>
      </c>
      <c r="D379" s="33" t="s">
        <v>2067</v>
      </c>
      <c r="E379" s="33" t="s">
        <v>710</v>
      </c>
      <c r="F379" s="33" t="s">
        <v>685</v>
      </c>
      <c r="G379" s="33" t="s">
        <v>686</v>
      </c>
      <c r="H379" s="33" t="s">
        <v>767</v>
      </c>
      <c r="I379" s="33" t="n">
        <v>52</v>
      </c>
      <c r="J379" s="33" t="s">
        <v>717</v>
      </c>
      <c r="K379" s="35" t="n">
        <v>92149</v>
      </c>
      <c r="L379" s="36" t="n">
        <v>6.7</v>
      </c>
      <c r="M379" s="37" t="n">
        <v>200</v>
      </c>
      <c r="N379" s="37" t="n">
        <v>29000</v>
      </c>
      <c r="O379" s="37" t="n">
        <v>14</v>
      </c>
      <c r="P379" s="33" t="s">
        <v>711</v>
      </c>
    </row>
    <row r="380" customFormat="false" ht="15" hidden="false" customHeight="false" outlineLevel="0" collapsed="false">
      <c r="A380" s="33" t="s">
        <v>2068</v>
      </c>
      <c r="B380" s="33" t="s">
        <v>2069</v>
      </c>
      <c r="C380" s="33" t="s">
        <v>2070</v>
      </c>
      <c r="D380" s="33" t="s">
        <v>2071</v>
      </c>
      <c r="E380" s="33" t="s">
        <v>749</v>
      </c>
      <c r="F380" s="33" t="s">
        <v>685</v>
      </c>
      <c r="G380" s="33" t="s">
        <v>686</v>
      </c>
      <c r="H380" s="33" t="s">
        <v>750</v>
      </c>
      <c r="I380" s="33" t="n">
        <v>52</v>
      </c>
      <c r="J380" s="33" t="s">
        <v>746</v>
      </c>
      <c r="K380" s="35" t="n">
        <v>100385</v>
      </c>
      <c r="L380" s="36" t="n">
        <v>10.1</v>
      </c>
      <c r="M380" s="37" t="n">
        <v>0</v>
      </c>
      <c r="N380" s="37" t="n">
        <v>8000</v>
      </c>
      <c r="O380" s="37" t="n">
        <v>2</v>
      </c>
      <c r="P380" s="33" t="s">
        <v>692</v>
      </c>
    </row>
    <row r="381" customFormat="false" ht="15" hidden="false" customHeight="false" outlineLevel="0" collapsed="false">
      <c r="A381" s="33" t="s">
        <v>2072</v>
      </c>
      <c r="B381" s="33" t="s">
        <v>2073</v>
      </c>
      <c r="C381" s="33" t="s">
        <v>2074</v>
      </c>
      <c r="D381" s="33" t="s">
        <v>2075</v>
      </c>
      <c r="E381" s="33" t="s">
        <v>749</v>
      </c>
      <c r="F381" s="33" t="s">
        <v>685</v>
      </c>
      <c r="G381" s="33" t="s">
        <v>686</v>
      </c>
      <c r="H381" s="33" t="s">
        <v>750</v>
      </c>
      <c r="I381" s="33" t="n">
        <v>52</v>
      </c>
      <c r="J381" s="33" t="s">
        <v>746</v>
      </c>
      <c r="K381" s="35" t="n">
        <v>106318</v>
      </c>
      <c r="L381" s="36" t="n">
        <v>10.6</v>
      </c>
      <c r="M381" s="37" t="n">
        <v>0</v>
      </c>
      <c r="N381" s="37" t="n">
        <v>26500</v>
      </c>
      <c r="O381" s="37" t="n">
        <v>9</v>
      </c>
      <c r="P381" s="33" t="s">
        <v>692</v>
      </c>
    </row>
    <row r="382" customFormat="false" ht="15" hidden="false" customHeight="false" outlineLevel="0" collapsed="false">
      <c r="A382" s="33" t="s">
        <v>2076</v>
      </c>
      <c r="B382" s="33" t="s">
        <v>2077</v>
      </c>
      <c r="C382" s="33" t="s">
        <v>2078</v>
      </c>
      <c r="D382" s="33" t="s">
        <v>2079</v>
      </c>
      <c r="E382" s="33" t="s">
        <v>842</v>
      </c>
      <c r="F382" s="33" t="s">
        <v>685</v>
      </c>
      <c r="G382" s="33" t="s">
        <v>686</v>
      </c>
      <c r="H382" s="33" t="s">
        <v>687</v>
      </c>
      <c r="I382" s="33" t="n">
        <v>52</v>
      </c>
      <c r="J382" s="33" t="s">
        <v>839</v>
      </c>
      <c r="K382" s="35" t="n">
        <v>97225</v>
      </c>
      <c r="L382" s="36" t="n">
        <v>8.9</v>
      </c>
      <c r="M382" s="37" t="n">
        <v>2590</v>
      </c>
      <c r="N382" s="37" t="n">
        <v>23760</v>
      </c>
      <c r="O382" s="37" t="n">
        <v>14</v>
      </c>
      <c r="P382" s="33" t="s">
        <v>688</v>
      </c>
    </row>
    <row r="383" customFormat="false" ht="15" hidden="false" customHeight="false" outlineLevel="0" collapsed="false">
      <c r="A383" s="33" t="s">
        <v>2080</v>
      </c>
      <c r="B383" s="33" t="s">
        <v>2081</v>
      </c>
      <c r="C383" s="33" t="s">
        <v>2082</v>
      </c>
      <c r="D383" s="33" t="s">
        <v>2083</v>
      </c>
      <c r="E383" s="33" t="s">
        <v>1951</v>
      </c>
      <c r="F383" s="33" t="s">
        <v>685</v>
      </c>
      <c r="G383" s="33" t="s">
        <v>686</v>
      </c>
      <c r="H383" s="33" t="s">
        <v>764</v>
      </c>
      <c r="I383" s="33" t="n">
        <v>53</v>
      </c>
      <c r="J383" s="33" t="s">
        <v>785</v>
      </c>
      <c r="K383" s="35" t="n">
        <v>71855</v>
      </c>
      <c r="L383" s="36" t="n">
        <v>4.8</v>
      </c>
      <c r="M383" s="37" t="n">
        <v>3675</v>
      </c>
      <c r="N383" s="37" t="n">
        <v>7843</v>
      </c>
      <c r="O383" s="37" t="n">
        <v>0</v>
      </c>
      <c r="P383" s="33" t="s">
        <v>688</v>
      </c>
    </row>
    <row r="384" customFormat="false" ht="15" hidden="false" customHeight="false" outlineLevel="0" collapsed="false">
      <c r="A384" s="33" t="s">
        <v>2084</v>
      </c>
      <c r="B384" s="33" t="s">
        <v>2085</v>
      </c>
      <c r="C384" s="33" t="s">
        <v>2086</v>
      </c>
      <c r="D384" s="33" t="s">
        <v>2087</v>
      </c>
      <c r="E384" s="33" t="s">
        <v>1659</v>
      </c>
      <c r="F384" s="33" t="s">
        <v>685</v>
      </c>
      <c r="G384" s="33" t="s">
        <v>686</v>
      </c>
      <c r="H384" s="33" t="s">
        <v>2088</v>
      </c>
      <c r="I384" s="33" t="n">
        <v>53</v>
      </c>
      <c r="J384" s="33" t="s">
        <v>782</v>
      </c>
      <c r="K384" s="35" t="n">
        <v>84086</v>
      </c>
      <c r="L384" s="36" t="n">
        <v>6.9</v>
      </c>
      <c r="M384" s="37" t="n">
        <v>0</v>
      </c>
      <c r="N384" s="37" t="n">
        <v>0</v>
      </c>
      <c r="O384" s="37" t="n">
        <v>0</v>
      </c>
      <c r="P384" s="33"/>
    </row>
    <row r="385" customFormat="false" ht="15" hidden="false" customHeight="false" outlineLevel="0" collapsed="false">
      <c r="A385" s="33" t="s">
        <v>2089</v>
      </c>
      <c r="B385" s="33" t="s">
        <v>2090</v>
      </c>
      <c r="C385" s="33" t="s">
        <v>2091</v>
      </c>
      <c r="D385" s="33" t="s">
        <v>2092</v>
      </c>
      <c r="E385" s="33" t="s">
        <v>710</v>
      </c>
      <c r="F385" s="33" t="s">
        <v>883</v>
      </c>
      <c r="G385" s="33" t="s">
        <v>686</v>
      </c>
      <c r="H385" s="33" t="s">
        <v>944</v>
      </c>
      <c r="I385" s="33" t="n">
        <v>53</v>
      </c>
      <c r="J385" s="33" t="s">
        <v>717</v>
      </c>
      <c r="K385" s="35" t="n">
        <v>92318</v>
      </c>
      <c r="L385" s="36" t="n">
        <v>6.7</v>
      </c>
      <c r="M385" s="37" t="n">
        <v>0</v>
      </c>
      <c r="N385" s="37" t="n">
        <v>0</v>
      </c>
      <c r="O385" s="37" t="n">
        <v>0</v>
      </c>
      <c r="P385" s="33"/>
    </row>
    <row r="386" customFormat="false" ht="15" hidden="false" customHeight="false" outlineLevel="0" collapsed="false">
      <c r="A386" s="33" t="s">
        <v>2093</v>
      </c>
      <c r="B386" s="33" t="s">
        <v>2094</v>
      </c>
      <c r="C386" s="33" t="s">
        <v>2095</v>
      </c>
      <c r="D386" s="33" t="s">
        <v>2096</v>
      </c>
      <c r="E386" s="33" t="s">
        <v>759</v>
      </c>
      <c r="F386" s="33" t="s">
        <v>685</v>
      </c>
      <c r="G386" s="33" t="s">
        <v>686</v>
      </c>
      <c r="H386" s="33" t="s">
        <v>687</v>
      </c>
      <c r="I386" s="33" t="n">
        <v>53</v>
      </c>
      <c r="J386" s="33" t="s">
        <v>755</v>
      </c>
      <c r="K386" s="35" t="n">
        <v>82342</v>
      </c>
      <c r="L386" s="36" t="n">
        <v>6.7</v>
      </c>
      <c r="M386" s="37" t="n">
        <v>29454</v>
      </c>
      <c r="N386" s="37" t="n">
        <v>33147</v>
      </c>
      <c r="O386" s="37" t="n">
        <v>3</v>
      </c>
      <c r="P386" s="33" t="s">
        <v>692</v>
      </c>
    </row>
    <row r="387" customFormat="false" ht="15" hidden="false" customHeight="false" outlineLevel="0" collapsed="false">
      <c r="A387" s="33" t="s">
        <v>2097</v>
      </c>
      <c r="B387" s="33"/>
      <c r="C387" s="33" t="s">
        <v>2098</v>
      </c>
      <c r="D387" s="33" t="s">
        <v>1767</v>
      </c>
      <c r="E387" s="33" t="s">
        <v>852</v>
      </c>
      <c r="F387" s="33" t="s">
        <v>685</v>
      </c>
      <c r="G387" s="33" t="s">
        <v>686</v>
      </c>
      <c r="H387" s="33" t="s">
        <v>687</v>
      </c>
      <c r="I387" s="33" t="n">
        <v>53</v>
      </c>
      <c r="J387" s="33" t="s">
        <v>864</v>
      </c>
      <c r="K387" s="35" t="n">
        <v>96595</v>
      </c>
      <c r="L387" s="36" t="n">
        <v>7.3</v>
      </c>
      <c r="M387" s="37" t="n">
        <v>0</v>
      </c>
      <c r="N387" s="37" t="n">
        <v>1800</v>
      </c>
      <c r="O387" s="37" t="n">
        <v>0</v>
      </c>
      <c r="P387" s="33" t="s">
        <v>692</v>
      </c>
    </row>
    <row r="388" customFormat="false" ht="15" hidden="false" customHeight="false" outlineLevel="0" collapsed="false">
      <c r="A388" s="33" t="s">
        <v>2099</v>
      </c>
      <c r="B388" s="33" t="s">
        <v>2100</v>
      </c>
      <c r="C388" s="33" t="s">
        <v>2101</v>
      </c>
      <c r="D388" s="33" t="s">
        <v>2102</v>
      </c>
      <c r="E388" s="33" t="s">
        <v>852</v>
      </c>
      <c r="F388" s="33" t="s">
        <v>685</v>
      </c>
      <c r="G388" s="33" t="s">
        <v>686</v>
      </c>
      <c r="H388" s="33" t="s">
        <v>733</v>
      </c>
      <c r="I388" s="33" t="n">
        <v>53</v>
      </c>
      <c r="J388" s="33" t="s">
        <v>864</v>
      </c>
      <c r="K388" s="35" t="n">
        <v>71409</v>
      </c>
      <c r="L388" s="36" t="n">
        <v>4.4</v>
      </c>
      <c r="M388" s="37" t="n">
        <v>0</v>
      </c>
      <c r="N388" s="37" t="n">
        <v>2700</v>
      </c>
      <c r="O388" s="37" t="n">
        <v>1</v>
      </c>
      <c r="P388" s="33" t="s">
        <v>692</v>
      </c>
    </row>
    <row r="389" customFormat="false" ht="15" hidden="false" customHeight="false" outlineLevel="0" collapsed="false">
      <c r="A389" s="33" t="s">
        <v>2103</v>
      </c>
      <c r="B389" s="33" t="s">
        <v>2104</v>
      </c>
      <c r="C389" s="33" t="s">
        <v>2105</v>
      </c>
      <c r="D389" s="33" t="s">
        <v>2106</v>
      </c>
      <c r="E389" s="33" t="s">
        <v>852</v>
      </c>
      <c r="F389" s="33" t="s">
        <v>685</v>
      </c>
      <c r="G389" s="33" t="s">
        <v>686</v>
      </c>
      <c r="H389" s="33" t="s">
        <v>767</v>
      </c>
      <c r="I389" s="33" t="n">
        <v>53</v>
      </c>
      <c r="J389" s="33" t="s">
        <v>857</v>
      </c>
      <c r="K389" s="35" t="n">
        <v>82999</v>
      </c>
      <c r="L389" s="36" t="n">
        <v>6.9</v>
      </c>
      <c r="M389" s="37" t="n">
        <v>0</v>
      </c>
      <c r="N389" s="37" t="n">
        <v>8400</v>
      </c>
      <c r="O389" s="37" t="n">
        <v>9</v>
      </c>
      <c r="P389" s="33" t="s">
        <v>688</v>
      </c>
    </row>
    <row r="390" customFormat="false" ht="15" hidden="false" customHeight="false" outlineLevel="0" collapsed="false">
      <c r="A390" s="33" t="s">
        <v>2107</v>
      </c>
      <c r="B390" s="33" t="s">
        <v>2108</v>
      </c>
      <c r="C390" s="33" t="s">
        <v>2109</v>
      </c>
      <c r="D390" s="33" t="s">
        <v>2110</v>
      </c>
      <c r="E390" s="33" t="s">
        <v>879</v>
      </c>
      <c r="F390" s="33" t="s">
        <v>685</v>
      </c>
      <c r="G390" s="33" t="s">
        <v>686</v>
      </c>
      <c r="H390" s="33" t="s">
        <v>687</v>
      </c>
      <c r="I390" s="33" t="n">
        <v>53</v>
      </c>
      <c r="J390" s="33" t="s">
        <v>876</v>
      </c>
      <c r="K390" s="35" t="n">
        <v>85028</v>
      </c>
      <c r="L390" s="36" t="n">
        <v>5.8</v>
      </c>
      <c r="M390" s="37" t="n">
        <v>340</v>
      </c>
      <c r="N390" s="37" t="n">
        <v>9560</v>
      </c>
      <c r="O390" s="37" t="n">
        <v>0</v>
      </c>
      <c r="P390" s="33" t="s">
        <v>688</v>
      </c>
    </row>
    <row r="391" customFormat="false" ht="15" hidden="false" customHeight="false" outlineLevel="0" collapsed="false">
      <c r="A391" s="33" t="s">
        <v>2111</v>
      </c>
      <c r="B391" s="33" t="s">
        <v>2112</v>
      </c>
      <c r="C391" s="33" t="s">
        <v>2113</v>
      </c>
      <c r="D391" s="33" t="s">
        <v>2114</v>
      </c>
      <c r="E391" s="33" t="s">
        <v>1789</v>
      </c>
      <c r="F391" s="33" t="s">
        <v>685</v>
      </c>
      <c r="G391" s="33" t="s">
        <v>686</v>
      </c>
      <c r="H391" s="33" t="s">
        <v>687</v>
      </c>
      <c r="I391" s="33" t="n">
        <v>53</v>
      </c>
      <c r="J391" s="33" t="s">
        <v>930</v>
      </c>
      <c r="K391" s="35" t="n">
        <v>125448</v>
      </c>
      <c r="L391" s="36" t="n">
        <v>14.5</v>
      </c>
      <c r="M391" s="37" t="n">
        <v>0</v>
      </c>
      <c r="N391" s="37" t="n">
        <v>20313</v>
      </c>
      <c r="O391" s="37" t="n">
        <v>0</v>
      </c>
      <c r="P391" s="33" t="s">
        <v>711</v>
      </c>
    </row>
    <row r="392" customFormat="false" ht="15" hidden="false" customHeight="false" outlineLevel="0" collapsed="false">
      <c r="A392" s="33" t="s">
        <v>2115</v>
      </c>
      <c r="B392" s="33" t="s">
        <v>2116</v>
      </c>
      <c r="C392" s="33" t="s">
        <v>2117</v>
      </c>
      <c r="D392" s="33" t="s">
        <v>2118</v>
      </c>
      <c r="E392" s="33" t="s">
        <v>710</v>
      </c>
      <c r="F392" s="33" t="s">
        <v>685</v>
      </c>
      <c r="G392" s="33" t="s">
        <v>686</v>
      </c>
      <c r="H392" s="33" t="s">
        <v>687</v>
      </c>
      <c r="I392" s="33" t="n">
        <v>54</v>
      </c>
      <c r="J392" s="33" t="s">
        <v>737</v>
      </c>
      <c r="K392" s="35" t="n">
        <v>83622</v>
      </c>
      <c r="L392" s="36" t="n">
        <v>6.6</v>
      </c>
      <c r="M392" s="37" t="n">
        <v>538</v>
      </c>
      <c r="N392" s="37" t="n">
        <v>58175</v>
      </c>
      <c r="O392" s="37" t="n">
        <v>4</v>
      </c>
      <c r="P392" s="33" t="s">
        <v>711</v>
      </c>
    </row>
    <row r="393" customFormat="false" ht="15" hidden="false" customHeight="false" outlineLevel="0" collapsed="false">
      <c r="A393" s="33" t="s">
        <v>2119</v>
      </c>
      <c r="B393" s="33" t="s">
        <v>2120</v>
      </c>
      <c r="C393" s="33" t="s">
        <v>2121</v>
      </c>
      <c r="D393" s="33" t="s">
        <v>2122</v>
      </c>
      <c r="E393" s="33" t="s">
        <v>749</v>
      </c>
      <c r="F393" s="33" t="s">
        <v>685</v>
      </c>
      <c r="G393" s="33" t="s">
        <v>686</v>
      </c>
      <c r="H393" s="33" t="s">
        <v>750</v>
      </c>
      <c r="I393" s="33" t="n">
        <v>54</v>
      </c>
      <c r="J393" s="33" t="s">
        <v>746</v>
      </c>
      <c r="K393" s="35" t="n">
        <v>86056</v>
      </c>
      <c r="L393" s="36" t="n">
        <v>7.6</v>
      </c>
      <c r="M393" s="37" t="n">
        <v>0</v>
      </c>
      <c r="N393" s="37" t="n">
        <v>30000</v>
      </c>
      <c r="O393" s="37" t="n">
        <v>1</v>
      </c>
      <c r="P393" s="33" t="s">
        <v>692</v>
      </c>
    </row>
    <row r="394" customFormat="false" ht="15" hidden="false" customHeight="false" outlineLevel="0" collapsed="false">
      <c r="A394" s="33" t="s">
        <v>2123</v>
      </c>
      <c r="B394" s="33"/>
      <c r="C394" s="33" t="s">
        <v>2124</v>
      </c>
      <c r="D394" s="33" t="s">
        <v>2125</v>
      </c>
      <c r="E394" s="33" t="s">
        <v>810</v>
      </c>
      <c r="F394" s="33" t="s">
        <v>883</v>
      </c>
      <c r="G394" s="33" t="s">
        <v>686</v>
      </c>
      <c r="H394" s="33" t="s">
        <v>1291</v>
      </c>
      <c r="I394" s="33" t="n">
        <v>54</v>
      </c>
      <c r="J394" s="33" t="s">
        <v>839</v>
      </c>
      <c r="K394" s="35" t="n">
        <v>106815</v>
      </c>
      <c r="L394" s="36" t="n">
        <v>10.8</v>
      </c>
      <c r="M394" s="37" t="n">
        <v>0</v>
      </c>
      <c r="N394" s="37" t="n">
        <v>0</v>
      </c>
      <c r="O394" s="37" t="n">
        <v>2</v>
      </c>
      <c r="P394" s="33"/>
    </row>
    <row r="395" customFormat="false" ht="15" hidden="false" customHeight="false" outlineLevel="0" collapsed="false">
      <c r="A395" s="33" t="s">
        <v>2126</v>
      </c>
      <c r="B395" s="33"/>
      <c r="C395" s="33" t="s">
        <v>2127</v>
      </c>
      <c r="D395" s="33" t="s">
        <v>2128</v>
      </c>
      <c r="E395" s="33" t="s">
        <v>852</v>
      </c>
      <c r="F395" s="33" t="s">
        <v>685</v>
      </c>
      <c r="G395" s="33" t="s">
        <v>686</v>
      </c>
      <c r="H395" s="33" t="s">
        <v>750</v>
      </c>
      <c r="I395" s="33" t="n">
        <v>54</v>
      </c>
      <c r="J395" s="33" t="s">
        <v>864</v>
      </c>
      <c r="K395" s="35" t="n">
        <v>107776</v>
      </c>
      <c r="L395" s="36" t="n">
        <v>9.7</v>
      </c>
      <c r="M395" s="37" t="n">
        <v>0</v>
      </c>
      <c r="N395" s="37" t="n">
        <v>30000</v>
      </c>
      <c r="O395" s="37" t="n">
        <v>0</v>
      </c>
      <c r="P395" s="33" t="s">
        <v>692</v>
      </c>
    </row>
    <row r="396" customFormat="false" ht="15" hidden="false" customHeight="false" outlineLevel="0" collapsed="false">
      <c r="A396" s="33" t="s">
        <v>2129</v>
      </c>
      <c r="B396" s="33"/>
      <c r="C396" s="33" t="s">
        <v>2130</v>
      </c>
      <c r="D396" s="33" t="s">
        <v>2131</v>
      </c>
      <c r="E396" s="33" t="s">
        <v>696</v>
      </c>
      <c r="F396" s="33" t="s">
        <v>685</v>
      </c>
      <c r="G396" s="33" t="s">
        <v>686</v>
      </c>
      <c r="H396" s="33" t="s">
        <v>687</v>
      </c>
      <c r="I396" s="33" t="n">
        <v>55</v>
      </c>
      <c r="J396" s="33" t="s">
        <v>698</v>
      </c>
      <c r="K396" s="35" t="n">
        <v>148775</v>
      </c>
      <c r="L396" s="36" t="n">
        <v>16.3</v>
      </c>
      <c r="M396" s="37" t="n">
        <v>300</v>
      </c>
      <c r="N396" s="37" t="n">
        <v>12000</v>
      </c>
      <c r="O396" s="37" t="n">
        <v>3</v>
      </c>
      <c r="P396" s="33" t="s">
        <v>688</v>
      </c>
    </row>
    <row r="397" customFormat="false" ht="15" hidden="false" customHeight="false" outlineLevel="0" collapsed="false">
      <c r="A397" s="33" t="s">
        <v>2132</v>
      </c>
      <c r="B397" s="33" t="s">
        <v>2133</v>
      </c>
      <c r="C397" s="33" t="s">
        <v>2134</v>
      </c>
      <c r="D397" s="33" t="s">
        <v>2134</v>
      </c>
      <c r="E397" s="33" t="s">
        <v>696</v>
      </c>
      <c r="F397" s="33" t="s">
        <v>685</v>
      </c>
      <c r="G397" s="33" t="s">
        <v>686</v>
      </c>
      <c r="H397" s="33" t="s">
        <v>687</v>
      </c>
      <c r="I397" s="33" t="n">
        <v>55</v>
      </c>
      <c r="J397" s="33" t="s">
        <v>693</v>
      </c>
      <c r="K397" s="35" t="n">
        <v>84808</v>
      </c>
      <c r="L397" s="36" t="n">
        <v>7.1</v>
      </c>
      <c r="M397" s="37" t="n">
        <v>4061</v>
      </c>
      <c r="N397" s="37" t="n">
        <v>48183</v>
      </c>
      <c r="O397" s="37" t="n">
        <v>5</v>
      </c>
      <c r="P397" s="33" t="s">
        <v>688</v>
      </c>
    </row>
    <row r="398" customFormat="false" ht="15" hidden="false" customHeight="false" outlineLevel="0" collapsed="false">
      <c r="A398" s="33" t="s">
        <v>2135</v>
      </c>
      <c r="B398" s="33" t="s">
        <v>2136</v>
      </c>
      <c r="C398" s="33" t="s">
        <v>2137</v>
      </c>
      <c r="D398" s="33" t="s">
        <v>2138</v>
      </c>
      <c r="E398" s="33" t="s">
        <v>696</v>
      </c>
      <c r="F398" s="33" t="s">
        <v>883</v>
      </c>
      <c r="G398" s="33" t="s">
        <v>686</v>
      </c>
      <c r="H398" s="33" t="s">
        <v>944</v>
      </c>
      <c r="I398" s="33" t="n">
        <v>55</v>
      </c>
      <c r="J398" s="33" t="s">
        <v>698</v>
      </c>
      <c r="K398" s="35" t="n">
        <v>126471</v>
      </c>
      <c r="L398" s="36" t="n">
        <v>13.7</v>
      </c>
      <c r="M398" s="37" t="n">
        <v>0</v>
      </c>
      <c r="N398" s="37" t="n">
        <v>0</v>
      </c>
      <c r="O398" s="37" t="n">
        <v>0</v>
      </c>
      <c r="P398" s="33"/>
    </row>
    <row r="399" customFormat="false" ht="15" hidden="false" customHeight="false" outlineLevel="0" collapsed="false">
      <c r="A399" s="33" t="s">
        <v>2139</v>
      </c>
      <c r="B399" s="33" t="s">
        <v>2140</v>
      </c>
      <c r="C399" s="33" t="s">
        <v>874</v>
      </c>
      <c r="D399" s="33" t="s">
        <v>875</v>
      </c>
      <c r="E399" s="33" t="s">
        <v>759</v>
      </c>
      <c r="F399" s="33" t="s">
        <v>685</v>
      </c>
      <c r="G399" s="33" t="s">
        <v>686</v>
      </c>
      <c r="H399" s="33" t="s">
        <v>909</v>
      </c>
      <c r="I399" s="33" t="n">
        <v>55</v>
      </c>
      <c r="J399" s="33" t="s">
        <v>751</v>
      </c>
      <c r="K399" s="35" t="n">
        <v>70415</v>
      </c>
      <c r="L399" s="36" t="n">
        <v>4.2</v>
      </c>
      <c r="M399" s="37" t="n">
        <v>0</v>
      </c>
      <c r="N399" s="37" t="n">
        <v>8360</v>
      </c>
      <c r="O399" s="37" t="n">
        <v>2</v>
      </c>
      <c r="P399" s="33" t="s">
        <v>760</v>
      </c>
    </row>
    <row r="400" customFormat="false" ht="15" hidden="false" customHeight="false" outlineLevel="0" collapsed="false">
      <c r="A400" s="33" t="s">
        <v>2141</v>
      </c>
      <c r="B400" s="33" t="s">
        <v>2142</v>
      </c>
      <c r="C400" s="33" t="s">
        <v>2143</v>
      </c>
      <c r="D400" s="33" t="s">
        <v>2144</v>
      </c>
      <c r="E400" s="33" t="s">
        <v>1866</v>
      </c>
      <c r="F400" s="33" t="s">
        <v>685</v>
      </c>
      <c r="G400" s="33" t="s">
        <v>686</v>
      </c>
      <c r="H400" s="33" t="s">
        <v>687</v>
      </c>
      <c r="I400" s="33" t="n">
        <v>55</v>
      </c>
      <c r="J400" s="33" t="s">
        <v>785</v>
      </c>
      <c r="K400" s="35" t="n">
        <v>75375</v>
      </c>
      <c r="L400" s="36" t="n">
        <v>5.2</v>
      </c>
      <c r="M400" s="37" t="n">
        <v>0</v>
      </c>
      <c r="N400" s="37" t="n">
        <v>8000</v>
      </c>
      <c r="O400" s="37" t="n">
        <v>0</v>
      </c>
      <c r="P400" s="33" t="s">
        <v>700</v>
      </c>
    </row>
    <row r="401" customFormat="false" ht="15" hidden="false" customHeight="false" outlineLevel="0" collapsed="false">
      <c r="A401" s="33" t="s">
        <v>2145</v>
      </c>
      <c r="B401" s="33" t="s">
        <v>2146</v>
      </c>
      <c r="C401" s="33" t="s">
        <v>1508</v>
      </c>
      <c r="D401" s="33" t="s">
        <v>1508</v>
      </c>
      <c r="E401" s="33" t="s">
        <v>842</v>
      </c>
      <c r="F401" s="33" t="s">
        <v>685</v>
      </c>
      <c r="G401" s="33" t="s">
        <v>686</v>
      </c>
      <c r="H401" s="33" t="s">
        <v>687</v>
      </c>
      <c r="I401" s="33" t="n">
        <v>55</v>
      </c>
      <c r="J401" s="33" t="s">
        <v>782</v>
      </c>
      <c r="K401" s="35" t="n">
        <v>97289</v>
      </c>
      <c r="L401" s="36" t="n">
        <v>8.9</v>
      </c>
      <c r="M401" s="37" t="n">
        <v>5528</v>
      </c>
      <c r="N401" s="37" t="n">
        <v>51251</v>
      </c>
      <c r="O401" s="37" t="n">
        <v>11</v>
      </c>
      <c r="P401" s="33" t="s">
        <v>688</v>
      </c>
    </row>
    <row r="402" customFormat="false" ht="15" hidden="false" customHeight="false" outlineLevel="0" collapsed="false">
      <c r="A402" s="33" t="s">
        <v>2147</v>
      </c>
      <c r="B402" s="33" t="s">
        <v>2148</v>
      </c>
      <c r="C402" s="33" t="s">
        <v>2149</v>
      </c>
      <c r="D402" s="33" t="s">
        <v>1613</v>
      </c>
      <c r="E402" s="33" t="s">
        <v>842</v>
      </c>
      <c r="F402" s="33" t="s">
        <v>685</v>
      </c>
      <c r="G402" s="33" t="s">
        <v>686</v>
      </c>
      <c r="H402" s="33" t="s">
        <v>687</v>
      </c>
      <c r="I402" s="33" t="n">
        <v>55</v>
      </c>
      <c r="J402" s="33" t="s">
        <v>839</v>
      </c>
      <c r="K402" s="35" t="n">
        <v>101592</v>
      </c>
      <c r="L402" s="36" t="n">
        <v>9.7</v>
      </c>
      <c r="M402" s="37" t="n">
        <v>53509</v>
      </c>
      <c r="N402" s="37" t="n">
        <v>14468</v>
      </c>
      <c r="O402" s="37" t="n">
        <v>21</v>
      </c>
      <c r="P402" s="33" t="s">
        <v>692</v>
      </c>
    </row>
    <row r="403" customFormat="false" ht="15" hidden="false" customHeight="false" outlineLevel="0" collapsed="false">
      <c r="A403" s="33" t="s">
        <v>2150</v>
      </c>
      <c r="B403" s="33"/>
      <c r="C403" s="33" t="s">
        <v>2151</v>
      </c>
      <c r="D403" s="33" t="s">
        <v>2152</v>
      </c>
      <c r="E403" s="33" t="s">
        <v>1951</v>
      </c>
      <c r="F403" s="33" t="s">
        <v>685</v>
      </c>
      <c r="G403" s="33" t="s">
        <v>686</v>
      </c>
      <c r="H403" s="33" t="s">
        <v>687</v>
      </c>
      <c r="I403" s="33" t="n">
        <v>56</v>
      </c>
      <c r="J403" s="33" t="s">
        <v>717</v>
      </c>
      <c r="K403" s="35" t="n">
        <v>86687</v>
      </c>
      <c r="L403" s="36" t="n">
        <v>5.9</v>
      </c>
      <c r="M403" s="37" t="n">
        <v>0</v>
      </c>
      <c r="N403" s="37" t="n">
        <v>1220</v>
      </c>
      <c r="O403" s="37" t="n">
        <v>0</v>
      </c>
      <c r="P403" s="33" t="s">
        <v>828</v>
      </c>
    </row>
    <row r="404" customFormat="false" ht="15" hidden="false" customHeight="false" outlineLevel="0" collapsed="false">
      <c r="A404" s="33" t="s">
        <v>2153</v>
      </c>
      <c r="B404" s="33" t="s">
        <v>2154</v>
      </c>
      <c r="C404" s="33" t="s">
        <v>2155</v>
      </c>
      <c r="D404" s="33" t="s">
        <v>2156</v>
      </c>
      <c r="E404" s="33" t="s">
        <v>696</v>
      </c>
      <c r="F404" s="33" t="s">
        <v>883</v>
      </c>
      <c r="G404" s="33" t="s">
        <v>686</v>
      </c>
      <c r="H404" s="33" t="s">
        <v>2157</v>
      </c>
      <c r="I404" s="33" t="n">
        <v>56</v>
      </c>
      <c r="J404" s="33" t="s">
        <v>693</v>
      </c>
      <c r="K404" s="35" t="n">
        <v>67261</v>
      </c>
      <c r="L404" s="36" t="n">
        <v>4.4</v>
      </c>
      <c r="M404" s="37" t="n">
        <v>0</v>
      </c>
      <c r="N404" s="37" t="n">
        <v>0</v>
      </c>
      <c r="O404" s="37" t="n">
        <v>0</v>
      </c>
      <c r="P404" s="33"/>
    </row>
    <row r="405" customFormat="false" ht="15" hidden="false" customHeight="false" outlineLevel="0" collapsed="false">
      <c r="A405" s="33" t="s">
        <v>2158</v>
      </c>
      <c r="B405" s="33" t="s">
        <v>2159</v>
      </c>
      <c r="C405" s="33" t="s">
        <v>2160</v>
      </c>
      <c r="D405" s="33" t="s">
        <v>2161</v>
      </c>
      <c r="E405" s="33" t="s">
        <v>749</v>
      </c>
      <c r="F405" s="33" t="s">
        <v>685</v>
      </c>
      <c r="G405" s="33" t="s">
        <v>686</v>
      </c>
      <c r="H405" s="33" t="s">
        <v>750</v>
      </c>
      <c r="I405" s="33" t="n">
        <v>56</v>
      </c>
      <c r="J405" s="33" t="s">
        <v>1261</v>
      </c>
      <c r="K405" s="35" t="n">
        <v>69285</v>
      </c>
      <c r="L405" s="36" t="n">
        <v>4.7</v>
      </c>
      <c r="M405" s="37" t="n">
        <v>0</v>
      </c>
      <c r="N405" s="37" t="n">
        <v>4895</v>
      </c>
      <c r="O405" s="37" t="n">
        <v>6</v>
      </c>
      <c r="P405" s="33" t="s">
        <v>688</v>
      </c>
    </row>
    <row r="406" customFormat="false" ht="15" hidden="false" customHeight="false" outlineLevel="0" collapsed="false">
      <c r="A406" s="33" t="s">
        <v>2162</v>
      </c>
      <c r="B406" s="33" t="s">
        <v>2163</v>
      </c>
      <c r="C406" s="33" t="s">
        <v>2164</v>
      </c>
      <c r="D406" s="33" t="s">
        <v>2165</v>
      </c>
      <c r="E406" s="33" t="s">
        <v>759</v>
      </c>
      <c r="F406" s="33" t="s">
        <v>685</v>
      </c>
      <c r="G406" s="33" t="s">
        <v>686</v>
      </c>
      <c r="H406" s="33" t="s">
        <v>687</v>
      </c>
      <c r="I406" s="33" t="n">
        <v>56</v>
      </c>
      <c r="J406" s="33" t="s">
        <v>771</v>
      </c>
      <c r="K406" s="35" t="n">
        <v>74510</v>
      </c>
      <c r="L406" s="36" t="n">
        <v>5.2</v>
      </c>
      <c r="M406" s="37" t="n">
        <v>159</v>
      </c>
      <c r="N406" s="37" t="n">
        <v>3905</v>
      </c>
      <c r="O406" s="37" t="n">
        <v>1</v>
      </c>
      <c r="P406" s="33" t="s">
        <v>760</v>
      </c>
    </row>
    <row r="407" customFormat="false" ht="15" hidden="false" customHeight="false" outlineLevel="0" collapsed="false">
      <c r="A407" s="33" t="s">
        <v>2166</v>
      </c>
      <c r="B407" s="33"/>
      <c r="C407" s="33" t="s">
        <v>2167</v>
      </c>
      <c r="D407" s="33" t="s">
        <v>2168</v>
      </c>
      <c r="E407" s="33" t="s">
        <v>759</v>
      </c>
      <c r="F407" s="33" t="s">
        <v>685</v>
      </c>
      <c r="G407" s="33" t="s">
        <v>686</v>
      </c>
      <c r="H407" s="33" t="s">
        <v>687</v>
      </c>
      <c r="I407" s="33" t="n">
        <v>56</v>
      </c>
      <c r="J407" s="33" t="s">
        <v>768</v>
      </c>
      <c r="K407" s="35" t="n">
        <v>62787</v>
      </c>
      <c r="L407" s="36" t="n">
        <v>2.9</v>
      </c>
      <c r="M407" s="37" t="n">
        <v>62</v>
      </c>
      <c r="N407" s="37" t="n">
        <v>1039</v>
      </c>
      <c r="O407" s="37" t="n">
        <v>0</v>
      </c>
      <c r="P407" s="33" t="s">
        <v>760</v>
      </c>
    </row>
    <row r="408" customFormat="false" ht="15" hidden="false" customHeight="false" outlineLevel="0" collapsed="false">
      <c r="A408" s="33" t="s">
        <v>2169</v>
      </c>
      <c r="B408" s="33" t="s">
        <v>2170</v>
      </c>
      <c r="C408" s="33" t="s">
        <v>2171</v>
      </c>
      <c r="D408" s="33" t="s">
        <v>2172</v>
      </c>
      <c r="E408" s="33" t="s">
        <v>759</v>
      </c>
      <c r="F408" s="33" t="s">
        <v>685</v>
      </c>
      <c r="G408" s="33" t="s">
        <v>686</v>
      </c>
      <c r="H408" s="33" t="s">
        <v>687</v>
      </c>
      <c r="I408" s="33" t="n">
        <v>56</v>
      </c>
      <c r="J408" s="33" t="s">
        <v>768</v>
      </c>
      <c r="K408" s="35" t="n">
        <v>81451</v>
      </c>
      <c r="L408" s="36" t="n">
        <v>6</v>
      </c>
      <c r="M408" s="37" t="n">
        <v>294</v>
      </c>
      <c r="N408" s="37" t="n">
        <v>1767</v>
      </c>
      <c r="O408" s="37" t="n">
        <v>0</v>
      </c>
      <c r="P408" s="33" t="s">
        <v>711</v>
      </c>
    </row>
    <row r="409" customFormat="false" ht="15" hidden="false" customHeight="false" outlineLevel="0" collapsed="false">
      <c r="A409" s="33" t="s">
        <v>2173</v>
      </c>
      <c r="B409" s="33"/>
      <c r="C409" s="33" t="s">
        <v>2174</v>
      </c>
      <c r="D409" s="33" t="s">
        <v>2175</v>
      </c>
      <c r="E409" s="33" t="s">
        <v>792</v>
      </c>
      <c r="F409" s="33" t="s">
        <v>685</v>
      </c>
      <c r="G409" s="33" t="s">
        <v>686</v>
      </c>
      <c r="H409" s="33" t="s">
        <v>687</v>
      </c>
      <c r="I409" s="33" t="n">
        <v>56</v>
      </c>
      <c r="J409" s="33" t="s">
        <v>789</v>
      </c>
      <c r="K409" s="35" t="n">
        <v>113595</v>
      </c>
      <c r="L409" s="36" t="n">
        <v>9.6</v>
      </c>
      <c r="M409" s="37" t="n">
        <v>600</v>
      </c>
      <c r="N409" s="37" t="n">
        <v>1000</v>
      </c>
      <c r="O409" s="37" t="n">
        <v>2</v>
      </c>
      <c r="P409" s="33" t="s">
        <v>760</v>
      </c>
    </row>
    <row r="410" customFormat="false" ht="15" hidden="false" customHeight="false" outlineLevel="0" collapsed="false">
      <c r="A410" s="33" t="s">
        <v>2176</v>
      </c>
      <c r="B410" s="33" t="s">
        <v>2177</v>
      </c>
      <c r="C410" s="33" t="s">
        <v>2178</v>
      </c>
      <c r="D410" s="33" t="s">
        <v>2179</v>
      </c>
      <c r="E410" s="33" t="s">
        <v>797</v>
      </c>
      <c r="F410" s="33" t="s">
        <v>685</v>
      </c>
      <c r="G410" s="33" t="s">
        <v>686</v>
      </c>
      <c r="H410" s="33" t="s">
        <v>733</v>
      </c>
      <c r="I410" s="33" t="n">
        <v>56</v>
      </c>
      <c r="J410" s="33" t="s">
        <v>803</v>
      </c>
      <c r="K410" s="35" t="n">
        <v>96023</v>
      </c>
      <c r="L410" s="36" t="n">
        <v>9.3</v>
      </c>
      <c r="M410" s="37" t="n">
        <v>1000</v>
      </c>
      <c r="N410" s="37" t="n">
        <v>23000</v>
      </c>
      <c r="O410" s="37" t="n">
        <v>4</v>
      </c>
      <c r="P410" s="33" t="s">
        <v>688</v>
      </c>
    </row>
    <row r="411" customFormat="false" ht="15" hidden="false" customHeight="false" outlineLevel="0" collapsed="false">
      <c r="A411" s="33" t="s">
        <v>2180</v>
      </c>
      <c r="B411" s="33" t="s">
        <v>2181</v>
      </c>
      <c r="C411" s="33" t="s">
        <v>2182</v>
      </c>
      <c r="D411" s="33" t="s">
        <v>2183</v>
      </c>
      <c r="E411" s="33" t="s">
        <v>797</v>
      </c>
      <c r="F411" s="33" t="s">
        <v>685</v>
      </c>
      <c r="G411" s="33" t="s">
        <v>686</v>
      </c>
      <c r="H411" s="33" t="s">
        <v>733</v>
      </c>
      <c r="I411" s="33" t="n">
        <v>56</v>
      </c>
      <c r="J411" s="33" t="s">
        <v>793</v>
      </c>
      <c r="K411" s="35" t="n">
        <v>74524</v>
      </c>
      <c r="L411" s="36" t="n">
        <v>5.1</v>
      </c>
      <c r="M411" s="37" t="n">
        <v>1000</v>
      </c>
      <c r="N411" s="37" t="n">
        <v>6500</v>
      </c>
      <c r="O411" s="37" t="n">
        <v>0</v>
      </c>
      <c r="P411" s="33" t="s">
        <v>688</v>
      </c>
    </row>
    <row r="412" customFormat="false" ht="15" hidden="false" customHeight="false" outlineLevel="0" collapsed="false">
      <c r="A412" s="33" t="s">
        <v>2184</v>
      </c>
      <c r="B412" s="33" t="s">
        <v>2185</v>
      </c>
      <c r="C412" s="33" t="s">
        <v>2186</v>
      </c>
      <c r="D412" s="33" t="s">
        <v>2187</v>
      </c>
      <c r="E412" s="33" t="s">
        <v>797</v>
      </c>
      <c r="F412" s="33" t="s">
        <v>685</v>
      </c>
      <c r="G412" s="33" t="s">
        <v>686</v>
      </c>
      <c r="H412" s="33" t="s">
        <v>687</v>
      </c>
      <c r="I412" s="33" t="n">
        <v>56</v>
      </c>
      <c r="J412" s="33" t="s">
        <v>803</v>
      </c>
      <c r="K412" s="35" t="n">
        <v>98063</v>
      </c>
      <c r="L412" s="36" t="n">
        <v>9.8</v>
      </c>
      <c r="M412" s="37" t="n">
        <v>23850</v>
      </c>
      <c r="N412" s="37" t="n">
        <v>46007</v>
      </c>
      <c r="O412" s="37" t="n">
        <v>30</v>
      </c>
      <c r="P412" s="33" t="s">
        <v>688</v>
      </c>
    </row>
    <row r="413" customFormat="false" ht="15" hidden="false" customHeight="false" outlineLevel="0" collapsed="false">
      <c r="A413" s="33" t="s">
        <v>2188</v>
      </c>
      <c r="B413" s="33" t="s">
        <v>2189</v>
      </c>
      <c r="C413" s="33" t="s">
        <v>2190</v>
      </c>
      <c r="D413" s="33" t="s">
        <v>2191</v>
      </c>
      <c r="E413" s="33" t="s">
        <v>1789</v>
      </c>
      <c r="F413" s="33" t="s">
        <v>685</v>
      </c>
      <c r="G413" s="33" t="s">
        <v>686</v>
      </c>
      <c r="H413" s="33" t="s">
        <v>687</v>
      </c>
      <c r="I413" s="33" t="n">
        <v>56</v>
      </c>
      <c r="J413" s="33" t="s">
        <v>930</v>
      </c>
      <c r="K413" s="35" t="n">
        <v>123497</v>
      </c>
      <c r="L413" s="36" t="n">
        <v>14.4</v>
      </c>
      <c r="M413" s="37" t="n">
        <v>613</v>
      </c>
      <c r="N413" s="37" t="n">
        <v>17191</v>
      </c>
      <c r="O413" s="37" t="n">
        <v>1</v>
      </c>
      <c r="P413" s="33" t="s">
        <v>742</v>
      </c>
    </row>
    <row r="414" customFormat="false" ht="15" hidden="false" customHeight="false" outlineLevel="0" collapsed="false">
      <c r="A414" s="33" t="s">
        <v>2192</v>
      </c>
      <c r="B414" s="33"/>
      <c r="C414" s="33" t="s">
        <v>2193</v>
      </c>
      <c r="D414" s="33" t="s">
        <v>2194</v>
      </c>
      <c r="E414" s="33" t="s">
        <v>684</v>
      </c>
      <c r="F414" s="33" t="s">
        <v>685</v>
      </c>
      <c r="G414" s="33" t="s">
        <v>686</v>
      </c>
      <c r="H414" s="33" t="s">
        <v>687</v>
      </c>
      <c r="I414" s="33" t="n">
        <v>57</v>
      </c>
      <c r="J414" s="33" t="s">
        <v>681</v>
      </c>
      <c r="K414" s="35" t="n">
        <v>76639</v>
      </c>
      <c r="L414" s="36" t="n">
        <v>4.8</v>
      </c>
      <c r="M414" s="37" t="n">
        <v>0</v>
      </c>
      <c r="N414" s="37" t="n">
        <v>1500</v>
      </c>
      <c r="O414" s="37" t="n">
        <v>0</v>
      </c>
      <c r="P414" s="33" t="s">
        <v>723</v>
      </c>
    </row>
    <row r="415" customFormat="false" ht="15" hidden="false" customHeight="false" outlineLevel="0" collapsed="false">
      <c r="A415" s="33" t="s">
        <v>2195</v>
      </c>
      <c r="B415" s="33"/>
      <c r="C415" s="33" t="s">
        <v>2196</v>
      </c>
      <c r="D415" s="33" t="s">
        <v>2197</v>
      </c>
      <c r="E415" s="33" t="s">
        <v>710</v>
      </c>
      <c r="F415" s="33" t="s">
        <v>685</v>
      </c>
      <c r="G415" s="33" t="s">
        <v>686</v>
      </c>
      <c r="H415" s="33" t="s">
        <v>2198</v>
      </c>
      <c r="I415" s="33" t="n">
        <v>57</v>
      </c>
      <c r="J415" s="33" t="s">
        <v>726</v>
      </c>
      <c r="K415" s="35" t="n">
        <v>85523</v>
      </c>
      <c r="L415" s="36" t="n">
        <v>6.5</v>
      </c>
      <c r="M415" s="37" t="n">
        <v>0</v>
      </c>
      <c r="N415" s="37" t="n">
        <v>1000</v>
      </c>
      <c r="O415" s="37" t="n">
        <v>0</v>
      </c>
      <c r="P415" s="33" t="s">
        <v>828</v>
      </c>
    </row>
    <row r="416" customFormat="false" ht="15" hidden="false" customHeight="false" outlineLevel="0" collapsed="false">
      <c r="A416" s="33" t="s">
        <v>2199</v>
      </c>
      <c r="B416" s="33" t="s">
        <v>2200</v>
      </c>
      <c r="C416" s="33" t="s">
        <v>2201</v>
      </c>
      <c r="D416" s="33" t="s">
        <v>2202</v>
      </c>
      <c r="E416" s="33" t="s">
        <v>759</v>
      </c>
      <c r="F416" s="33" t="s">
        <v>685</v>
      </c>
      <c r="G416" s="33" t="s">
        <v>686</v>
      </c>
      <c r="H416" s="33" t="s">
        <v>687</v>
      </c>
      <c r="I416" s="33" t="n">
        <v>57</v>
      </c>
      <c r="J416" s="33" t="s">
        <v>765</v>
      </c>
      <c r="K416" s="35" t="n">
        <v>67549</v>
      </c>
      <c r="L416" s="36" t="n">
        <v>3.5</v>
      </c>
      <c r="M416" s="37" t="n">
        <v>2701</v>
      </c>
      <c r="N416" s="37" t="n">
        <v>28299</v>
      </c>
      <c r="O416" s="37" t="n">
        <v>1</v>
      </c>
      <c r="P416" s="33" t="s">
        <v>692</v>
      </c>
    </row>
    <row r="417" customFormat="false" ht="15" hidden="false" customHeight="false" outlineLevel="0" collapsed="false">
      <c r="A417" s="33" t="s">
        <v>2203</v>
      </c>
      <c r="B417" s="33" t="s">
        <v>2204</v>
      </c>
      <c r="C417" s="33" t="s">
        <v>2205</v>
      </c>
      <c r="D417" s="33" t="s">
        <v>2206</v>
      </c>
      <c r="E417" s="33" t="s">
        <v>797</v>
      </c>
      <c r="F417" s="33" t="s">
        <v>685</v>
      </c>
      <c r="G417" s="33" t="s">
        <v>686</v>
      </c>
      <c r="H417" s="33" t="s">
        <v>733</v>
      </c>
      <c r="I417" s="33" t="n">
        <v>57</v>
      </c>
      <c r="J417" s="33" t="s">
        <v>793</v>
      </c>
      <c r="K417" s="35" t="n">
        <v>74456</v>
      </c>
      <c r="L417" s="36" t="n">
        <v>5.2</v>
      </c>
      <c r="M417" s="37" t="n">
        <v>0</v>
      </c>
      <c r="N417" s="37" t="n">
        <v>8000</v>
      </c>
      <c r="O417" s="37" t="n">
        <v>3</v>
      </c>
      <c r="P417" s="33" t="s">
        <v>688</v>
      </c>
    </row>
    <row r="418" customFormat="false" ht="15" hidden="false" customHeight="false" outlineLevel="0" collapsed="false">
      <c r="A418" s="33" t="s">
        <v>2207</v>
      </c>
      <c r="B418" s="33" t="s">
        <v>2208</v>
      </c>
      <c r="C418" s="33" t="s">
        <v>2209</v>
      </c>
      <c r="D418" s="33" t="s">
        <v>2210</v>
      </c>
      <c r="E418" s="33" t="s">
        <v>1395</v>
      </c>
      <c r="F418" s="33" t="s">
        <v>685</v>
      </c>
      <c r="G418" s="33" t="s">
        <v>686</v>
      </c>
      <c r="H418" s="33" t="s">
        <v>687</v>
      </c>
      <c r="I418" s="33" t="n">
        <v>57</v>
      </c>
      <c r="J418" s="33" t="s">
        <v>825</v>
      </c>
      <c r="K418" s="35" t="n">
        <v>82348</v>
      </c>
      <c r="L418" s="36" t="n">
        <v>6</v>
      </c>
      <c r="M418" s="37" t="n">
        <v>1813</v>
      </c>
      <c r="N418" s="37" t="n">
        <v>5061</v>
      </c>
      <c r="O418" s="37" t="n">
        <v>1</v>
      </c>
      <c r="P418" s="33" t="s">
        <v>828</v>
      </c>
    </row>
    <row r="419" customFormat="false" ht="15" hidden="false" customHeight="false" outlineLevel="0" collapsed="false">
      <c r="A419" s="33" t="s">
        <v>2211</v>
      </c>
      <c r="B419" s="33" t="s">
        <v>2212</v>
      </c>
      <c r="C419" s="33" t="s">
        <v>2213</v>
      </c>
      <c r="D419" s="33" t="s">
        <v>2214</v>
      </c>
      <c r="E419" s="33" t="s">
        <v>2215</v>
      </c>
      <c r="F419" s="33" t="s">
        <v>685</v>
      </c>
      <c r="G419" s="33" t="s">
        <v>686</v>
      </c>
      <c r="H419" s="33" t="s">
        <v>750</v>
      </c>
      <c r="I419" s="33" t="n">
        <v>57</v>
      </c>
      <c r="J419" s="33" t="s">
        <v>751</v>
      </c>
      <c r="K419" s="35" t="n">
        <v>108831</v>
      </c>
      <c r="L419" s="36" t="n">
        <v>10</v>
      </c>
      <c r="M419" s="37" t="n">
        <v>4457</v>
      </c>
      <c r="N419" s="37" t="n">
        <v>24875</v>
      </c>
      <c r="O419" s="37" t="n">
        <v>17</v>
      </c>
      <c r="P419" s="33" t="s">
        <v>742</v>
      </c>
    </row>
    <row r="420" customFormat="false" ht="15" hidden="false" customHeight="false" outlineLevel="0" collapsed="false">
      <c r="A420" s="33" t="s">
        <v>2216</v>
      </c>
      <c r="B420" s="33" t="s">
        <v>2217</v>
      </c>
      <c r="C420" s="33" t="s">
        <v>2218</v>
      </c>
      <c r="D420" s="33" t="s">
        <v>2219</v>
      </c>
      <c r="E420" s="33" t="s">
        <v>684</v>
      </c>
      <c r="F420" s="33" t="s">
        <v>685</v>
      </c>
      <c r="G420" s="33" t="s">
        <v>686</v>
      </c>
      <c r="H420" s="33" t="s">
        <v>687</v>
      </c>
      <c r="I420" s="33" t="n">
        <v>58</v>
      </c>
      <c r="J420" s="33" t="s">
        <v>681</v>
      </c>
      <c r="K420" s="35" t="n">
        <v>74191</v>
      </c>
      <c r="L420" s="36" t="n">
        <v>5.4</v>
      </c>
      <c r="M420" s="37" t="n">
        <v>0</v>
      </c>
      <c r="N420" s="37" t="n">
        <v>700</v>
      </c>
      <c r="O420" s="37" t="n">
        <v>20</v>
      </c>
      <c r="P420" s="33" t="s">
        <v>688</v>
      </c>
    </row>
    <row r="421" customFormat="false" ht="15" hidden="false" customHeight="false" outlineLevel="0" collapsed="false">
      <c r="A421" s="33" t="s">
        <v>2220</v>
      </c>
      <c r="B421" s="33" t="s">
        <v>2221</v>
      </c>
      <c r="C421" s="33" t="s">
        <v>2222</v>
      </c>
      <c r="D421" s="33" t="s">
        <v>2223</v>
      </c>
      <c r="E421" s="33" t="s">
        <v>710</v>
      </c>
      <c r="F421" s="33" t="s">
        <v>685</v>
      </c>
      <c r="G421" s="33" t="s">
        <v>686</v>
      </c>
      <c r="H421" s="33" t="s">
        <v>707</v>
      </c>
      <c r="I421" s="33" t="n">
        <v>58</v>
      </c>
      <c r="J421" s="33" t="s">
        <v>726</v>
      </c>
      <c r="K421" s="35" t="n">
        <v>65337</v>
      </c>
      <c r="L421" s="36" t="n">
        <v>3.6</v>
      </c>
      <c r="M421" s="37" t="n">
        <v>0</v>
      </c>
      <c r="N421" s="37" t="n">
        <v>42475</v>
      </c>
      <c r="O421" s="37" t="n">
        <v>3</v>
      </c>
      <c r="P421" s="33" t="s">
        <v>700</v>
      </c>
    </row>
    <row r="422" customFormat="false" ht="15" hidden="false" customHeight="false" outlineLevel="0" collapsed="false">
      <c r="A422" s="33" t="s">
        <v>2224</v>
      </c>
      <c r="B422" s="33" t="s">
        <v>2225</v>
      </c>
      <c r="C422" s="33" t="s">
        <v>2226</v>
      </c>
      <c r="D422" s="33" t="s">
        <v>2227</v>
      </c>
      <c r="E422" s="33" t="s">
        <v>759</v>
      </c>
      <c r="F422" s="33" t="s">
        <v>685</v>
      </c>
      <c r="G422" s="33" t="s">
        <v>686</v>
      </c>
      <c r="H422" s="33" t="s">
        <v>750</v>
      </c>
      <c r="I422" s="33" t="n">
        <v>58</v>
      </c>
      <c r="J422" s="33" t="s">
        <v>761</v>
      </c>
      <c r="K422" s="35" t="n">
        <v>73883</v>
      </c>
      <c r="L422" s="36" t="n">
        <v>4.6</v>
      </c>
      <c r="M422" s="37" t="n">
        <v>312</v>
      </c>
      <c r="N422" s="37" t="n">
        <v>2667</v>
      </c>
      <c r="O422" s="37" t="n">
        <v>0</v>
      </c>
      <c r="P422" s="33" t="s">
        <v>760</v>
      </c>
    </row>
    <row r="423" customFormat="false" ht="15" hidden="false" customHeight="false" outlineLevel="0" collapsed="false">
      <c r="A423" s="33" t="s">
        <v>2228</v>
      </c>
      <c r="B423" s="33" t="s">
        <v>2229</v>
      </c>
      <c r="C423" s="33" t="s">
        <v>2230</v>
      </c>
      <c r="D423" s="33" t="s">
        <v>2231</v>
      </c>
      <c r="E423" s="33" t="s">
        <v>792</v>
      </c>
      <c r="F423" s="33" t="s">
        <v>685</v>
      </c>
      <c r="G423" s="33" t="s">
        <v>686</v>
      </c>
      <c r="H423" s="33" t="s">
        <v>687</v>
      </c>
      <c r="I423" s="33" t="n">
        <v>58</v>
      </c>
      <c r="J423" s="33" t="s">
        <v>789</v>
      </c>
      <c r="K423" s="35" t="n">
        <v>74726</v>
      </c>
      <c r="L423" s="36" t="n">
        <v>5</v>
      </c>
      <c r="M423" s="37" t="n">
        <v>100</v>
      </c>
      <c r="N423" s="37" t="n">
        <v>1500</v>
      </c>
      <c r="O423" s="37" t="n">
        <v>1</v>
      </c>
      <c r="P423" s="33" t="s">
        <v>760</v>
      </c>
    </row>
    <row r="424" customFormat="false" ht="15" hidden="false" customHeight="false" outlineLevel="0" collapsed="false">
      <c r="A424" s="33" t="s">
        <v>2232</v>
      </c>
      <c r="B424" s="33" t="s">
        <v>2233</v>
      </c>
      <c r="C424" s="33" t="s">
        <v>2234</v>
      </c>
      <c r="D424" s="33" t="s">
        <v>2235</v>
      </c>
      <c r="E424" s="33" t="s">
        <v>797</v>
      </c>
      <c r="F424" s="33" t="s">
        <v>685</v>
      </c>
      <c r="G424" s="33" t="s">
        <v>686</v>
      </c>
      <c r="H424" s="33" t="s">
        <v>687</v>
      </c>
      <c r="I424" s="33" t="n">
        <v>58</v>
      </c>
      <c r="J424" s="33" t="s">
        <v>799</v>
      </c>
      <c r="K424" s="35" t="n">
        <v>72305</v>
      </c>
      <c r="L424" s="36" t="n">
        <v>4.8</v>
      </c>
      <c r="M424" s="37" t="n">
        <v>4459</v>
      </c>
      <c r="N424" s="37" t="n">
        <v>16177</v>
      </c>
      <c r="O424" s="37" t="n">
        <v>8</v>
      </c>
      <c r="P424" s="33" t="s">
        <v>742</v>
      </c>
    </row>
    <row r="425" customFormat="false" ht="15" hidden="false" customHeight="false" outlineLevel="0" collapsed="false">
      <c r="A425" s="33" t="s">
        <v>2236</v>
      </c>
      <c r="B425" s="33" t="s">
        <v>2237</v>
      </c>
      <c r="C425" s="33" t="s">
        <v>2238</v>
      </c>
      <c r="D425" s="33" t="s">
        <v>2239</v>
      </c>
      <c r="E425" s="33" t="s">
        <v>810</v>
      </c>
      <c r="F425" s="33" t="s">
        <v>685</v>
      </c>
      <c r="G425" s="33" t="s">
        <v>686</v>
      </c>
      <c r="H425" s="33" t="s">
        <v>687</v>
      </c>
      <c r="I425" s="33" t="n">
        <v>58</v>
      </c>
      <c r="J425" s="33" t="s">
        <v>839</v>
      </c>
      <c r="K425" s="35" t="n">
        <v>105801</v>
      </c>
      <c r="L425" s="36" t="n">
        <v>10.7</v>
      </c>
      <c r="M425" s="37" t="n">
        <v>0</v>
      </c>
      <c r="N425" s="37" t="n">
        <v>11947</v>
      </c>
      <c r="O425" s="37" t="n">
        <v>0</v>
      </c>
      <c r="P425" s="33" t="s">
        <v>688</v>
      </c>
    </row>
    <row r="426" customFormat="false" ht="15" hidden="false" customHeight="false" outlineLevel="0" collapsed="false">
      <c r="A426" s="33" t="s">
        <v>2240</v>
      </c>
      <c r="B426" s="33" t="s">
        <v>2241</v>
      </c>
      <c r="C426" s="33" t="s">
        <v>2242</v>
      </c>
      <c r="D426" s="33" t="s">
        <v>2243</v>
      </c>
      <c r="E426" s="33" t="s">
        <v>824</v>
      </c>
      <c r="F426" s="33" t="s">
        <v>685</v>
      </c>
      <c r="G426" s="33" t="s">
        <v>686</v>
      </c>
      <c r="H426" s="33" t="s">
        <v>687</v>
      </c>
      <c r="I426" s="33" t="n">
        <v>58</v>
      </c>
      <c r="J426" s="33" t="s">
        <v>832</v>
      </c>
      <c r="K426" s="35" t="n">
        <v>120175</v>
      </c>
      <c r="L426" s="36" t="n">
        <v>12.1</v>
      </c>
      <c r="M426" s="37" t="n">
        <v>9451</v>
      </c>
      <c r="N426" s="37" t="n">
        <v>21954</v>
      </c>
      <c r="O426" s="37" t="n">
        <v>7</v>
      </c>
      <c r="P426" s="33" t="s">
        <v>688</v>
      </c>
    </row>
    <row r="427" customFormat="false" ht="15" hidden="false" customHeight="false" outlineLevel="0" collapsed="false">
      <c r="A427" s="33" t="s">
        <v>2244</v>
      </c>
      <c r="B427" s="33" t="s">
        <v>2245</v>
      </c>
      <c r="C427" s="33" t="s">
        <v>2246</v>
      </c>
      <c r="D427" s="33" t="s">
        <v>2247</v>
      </c>
      <c r="E427" s="33" t="s">
        <v>852</v>
      </c>
      <c r="F427" s="33" t="s">
        <v>685</v>
      </c>
      <c r="G427" s="33" t="s">
        <v>686</v>
      </c>
      <c r="H427" s="33" t="s">
        <v>687</v>
      </c>
      <c r="I427" s="33" t="n">
        <v>58</v>
      </c>
      <c r="J427" s="33" t="s">
        <v>873</v>
      </c>
      <c r="K427" s="35" t="n">
        <v>72887</v>
      </c>
      <c r="L427" s="36" t="n">
        <v>4.7</v>
      </c>
      <c r="M427" s="37" t="n">
        <v>300</v>
      </c>
      <c r="N427" s="37" t="n">
        <v>2280</v>
      </c>
      <c r="O427" s="37" t="n">
        <v>1</v>
      </c>
      <c r="P427" s="33" t="s">
        <v>688</v>
      </c>
    </row>
    <row r="428" customFormat="false" ht="15" hidden="false" customHeight="false" outlineLevel="0" collapsed="false">
      <c r="A428" s="33" t="s">
        <v>2248</v>
      </c>
      <c r="B428" s="33" t="s">
        <v>2249</v>
      </c>
      <c r="C428" s="33" t="s">
        <v>2250</v>
      </c>
      <c r="D428" s="33" t="s">
        <v>2075</v>
      </c>
      <c r="E428" s="33" t="s">
        <v>852</v>
      </c>
      <c r="F428" s="33" t="s">
        <v>685</v>
      </c>
      <c r="G428" s="33" t="s">
        <v>686</v>
      </c>
      <c r="H428" s="33" t="s">
        <v>750</v>
      </c>
      <c r="I428" s="33" t="n">
        <v>58</v>
      </c>
      <c r="J428" s="33" t="s">
        <v>864</v>
      </c>
      <c r="K428" s="35" t="n">
        <v>127550</v>
      </c>
      <c r="L428" s="36" t="n">
        <v>14.6</v>
      </c>
      <c r="M428" s="37" t="n">
        <v>0</v>
      </c>
      <c r="N428" s="37" t="n">
        <v>34800</v>
      </c>
      <c r="O428" s="37" t="n">
        <v>6</v>
      </c>
      <c r="P428" s="33" t="s">
        <v>723</v>
      </c>
    </row>
    <row r="429" customFormat="false" ht="15" hidden="false" customHeight="false" outlineLevel="0" collapsed="false">
      <c r="A429" s="33" t="s">
        <v>2251</v>
      </c>
      <c r="B429" s="33"/>
      <c r="C429" s="33" t="s">
        <v>2252</v>
      </c>
      <c r="D429" s="33" t="s">
        <v>2253</v>
      </c>
      <c r="E429" s="33" t="s">
        <v>710</v>
      </c>
      <c r="F429" s="33" t="s">
        <v>685</v>
      </c>
      <c r="G429" s="33" t="s">
        <v>686</v>
      </c>
      <c r="H429" s="33" t="s">
        <v>687</v>
      </c>
      <c r="I429" s="33" t="n">
        <v>59</v>
      </c>
      <c r="J429" s="33" t="s">
        <v>716</v>
      </c>
      <c r="K429" s="35" t="n">
        <v>94371</v>
      </c>
      <c r="L429" s="36" t="n">
        <v>7.8</v>
      </c>
      <c r="M429" s="37" t="n">
        <v>0</v>
      </c>
      <c r="N429" s="37" t="n">
        <v>4599</v>
      </c>
      <c r="O429" s="37" t="n">
        <v>0</v>
      </c>
      <c r="P429" s="33" t="s">
        <v>711</v>
      </c>
    </row>
    <row r="430" customFormat="false" ht="15" hidden="false" customHeight="false" outlineLevel="0" collapsed="false">
      <c r="A430" s="33" t="s">
        <v>2254</v>
      </c>
      <c r="B430" s="33" t="s">
        <v>2255</v>
      </c>
      <c r="C430" s="33" t="s">
        <v>2256</v>
      </c>
      <c r="D430" s="33" t="s">
        <v>2257</v>
      </c>
      <c r="E430" s="33" t="s">
        <v>710</v>
      </c>
      <c r="F430" s="33" t="s">
        <v>685</v>
      </c>
      <c r="G430" s="33" t="s">
        <v>686</v>
      </c>
      <c r="H430" s="33" t="s">
        <v>687</v>
      </c>
      <c r="I430" s="33" t="n">
        <v>59</v>
      </c>
      <c r="J430" s="33" t="s">
        <v>716</v>
      </c>
      <c r="K430" s="35" t="n">
        <v>134679</v>
      </c>
      <c r="L430" s="36" t="n">
        <v>9.7</v>
      </c>
      <c r="M430" s="37" t="n">
        <v>0</v>
      </c>
      <c r="N430" s="37" t="n">
        <v>92120</v>
      </c>
      <c r="O430" s="37" t="n">
        <v>4</v>
      </c>
      <c r="P430" s="33" t="s">
        <v>711</v>
      </c>
    </row>
    <row r="431" customFormat="false" ht="15" hidden="false" customHeight="false" outlineLevel="0" collapsed="false">
      <c r="A431" s="33" t="s">
        <v>2258</v>
      </c>
      <c r="B431" s="33" t="s">
        <v>2259</v>
      </c>
      <c r="C431" s="33" t="s">
        <v>2260</v>
      </c>
      <c r="D431" s="33" t="s">
        <v>2197</v>
      </c>
      <c r="E431" s="33" t="s">
        <v>710</v>
      </c>
      <c r="F431" s="33" t="s">
        <v>685</v>
      </c>
      <c r="G431" s="33" t="s">
        <v>686</v>
      </c>
      <c r="H431" s="33" t="s">
        <v>687</v>
      </c>
      <c r="I431" s="33" t="n">
        <v>59</v>
      </c>
      <c r="J431" s="33" t="s">
        <v>726</v>
      </c>
      <c r="K431" s="35" t="n">
        <v>90606</v>
      </c>
      <c r="L431" s="36" t="n">
        <v>6.9</v>
      </c>
      <c r="M431" s="37" t="n">
        <v>520</v>
      </c>
      <c r="N431" s="37" t="n">
        <v>44000</v>
      </c>
      <c r="O431" s="37" t="n">
        <v>2</v>
      </c>
      <c r="P431" s="33" t="s">
        <v>828</v>
      </c>
    </row>
    <row r="432" customFormat="false" ht="15" hidden="false" customHeight="false" outlineLevel="0" collapsed="false">
      <c r="A432" s="33" t="s">
        <v>2261</v>
      </c>
      <c r="B432" s="33" t="s">
        <v>2262</v>
      </c>
      <c r="C432" s="33" t="s">
        <v>2263</v>
      </c>
      <c r="D432" s="33" t="s">
        <v>2264</v>
      </c>
      <c r="E432" s="33" t="s">
        <v>749</v>
      </c>
      <c r="F432" s="33" t="s">
        <v>685</v>
      </c>
      <c r="G432" s="33" t="s">
        <v>686</v>
      </c>
      <c r="H432" s="33" t="s">
        <v>687</v>
      </c>
      <c r="I432" s="33" t="n">
        <v>59</v>
      </c>
      <c r="J432" s="33" t="s">
        <v>1261</v>
      </c>
      <c r="K432" s="35" t="n">
        <v>60933</v>
      </c>
      <c r="L432" s="36" t="n">
        <v>3.3</v>
      </c>
      <c r="M432" s="37" t="n">
        <v>0</v>
      </c>
      <c r="N432" s="37" t="n">
        <v>1000</v>
      </c>
      <c r="O432" s="37" t="n">
        <v>1</v>
      </c>
      <c r="P432" s="33" t="s">
        <v>688</v>
      </c>
    </row>
    <row r="433" customFormat="false" ht="15" hidden="false" customHeight="false" outlineLevel="0" collapsed="false">
      <c r="A433" s="33" t="s">
        <v>2265</v>
      </c>
      <c r="B433" s="33" t="s">
        <v>2266</v>
      </c>
      <c r="C433" s="33" t="s">
        <v>2267</v>
      </c>
      <c r="D433" s="33" t="s">
        <v>2268</v>
      </c>
      <c r="E433" s="33" t="s">
        <v>749</v>
      </c>
      <c r="F433" s="33" t="s">
        <v>685</v>
      </c>
      <c r="G433" s="33" t="s">
        <v>686</v>
      </c>
      <c r="H433" s="33" t="s">
        <v>750</v>
      </c>
      <c r="I433" s="33" t="n">
        <v>59</v>
      </c>
      <c r="J433" s="33" t="s">
        <v>746</v>
      </c>
      <c r="K433" s="35" t="n">
        <v>63556</v>
      </c>
      <c r="L433" s="36" t="n">
        <v>3.8</v>
      </c>
      <c r="M433" s="37" t="n">
        <v>0</v>
      </c>
      <c r="N433" s="37" t="n">
        <v>7979</v>
      </c>
      <c r="O433" s="37" t="n">
        <v>1</v>
      </c>
      <c r="P433" s="33" t="s">
        <v>688</v>
      </c>
    </row>
    <row r="434" customFormat="false" ht="15" hidden="false" customHeight="false" outlineLevel="0" collapsed="false">
      <c r="A434" s="33" t="s">
        <v>2269</v>
      </c>
      <c r="B434" s="33"/>
      <c r="C434" s="33" t="s">
        <v>2270</v>
      </c>
      <c r="D434" s="33" t="s">
        <v>2271</v>
      </c>
      <c r="E434" s="33" t="s">
        <v>759</v>
      </c>
      <c r="F434" s="33" t="s">
        <v>685</v>
      </c>
      <c r="G434" s="33" t="s">
        <v>686</v>
      </c>
      <c r="H434" s="33" t="s">
        <v>687</v>
      </c>
      <c r="I434" s="33" t="n">
        <v>59</v>
      </c>
      <c r="J434" s="33" t="s">
        <v>771</v>
      </c>
      <c r="K434" s="35" t="n">
        <v>71092</v>
      </c>
      <c r="L434" s="36" t="n">
        <v>4.2</v>
      </c>
      <c r="M434" s="37" t="n">
        <v>0</v>
      </c>
      <c r="N434" s="37" t="n">
        <v>636</v>
      </c>
      <c r="O434" s="37" t="n">
        <v>0</v>
      </c>
      <c r="P434" s="33" t="s">
        <v>760</v>
      </c>
    </row>
    <row r="435" customFormat="false" ht="15" hidden="false" customHeight="false" outlineLevel="0" collapsed="false">
      <c r="A435" s="33" t="s">
        <v>2272</v>
      </c>
      <c r="B435" s="33" t="s">
        <v>2273</v>
      </c>
      <c r="C435" s="33" t="s">
        <v>2274</v>
      </c>
      <c r="D435" s="33" t="s">
        <v>2275</v>
      </c>
      <c r="E435" s="33" t="s">
        <v>759</v>
      </c>
      <c r="F435" s="33" t="s">
        <v>685</v>
      </c>
      <c r="G435" s="33" t="s">
        <v>686</v>
      </c>
      <c r="H435" s="33" t="s">
        <v>687</v>
      </c>
      <c r="I435" s="33" t="n">
        <v>59</v>
      </c>
      <c r="J435" s="33" t="s">
        <v>771</v>
      </c>
      <c r="K435" s="35" t="n">
        <v>68957</v>
      </c>
      <c r="L435" s="36" t="n">
        <v>3.7</v>
      </c>
      <c r="M435" s="37" t="n">
        <v>90</v>
      </c>
      <c r="N435" s="37" t="n">
        <v>1306</v>
      </c>
      <c r="O435" s="37" t="n">
        <v>2</v>
      </c>
      <c r="P435" s="33" t="s">
        <v>760</v>
      </c>
    </row>
    <row r="436" customFormat="false" ht="15" hidden="false" customHeight="false" outlineLevel="0" collapsed="false">
      <c r="A436" s="33" t="s">
        <v>2276</v>
      </c>
      <c r="B436" s="33"/>
      <c r="C436" s="33" t="s">
        <v>2277</v>
      </c>
      <c r="D436" s="33" t="s">
        <v>2278</v>
      </c>
      <c r="E436" s="33" t="s">
        <v>852</v>
      </c>
      <c r="F436" s="33" t="s">
        <v>685</v>
      </c>
      <c r="G436" s="33" t="s">
        <v>686</v>
      </c>
      <c r="H436" s="33" t="s">
        <v>687</v>
      </c>
      <c r="I436" s="33" t="n">
        <v>59</v>
      </c>
      <c r="J436" s="33" t="s">
        <v>864</v>
      </c>
      <c r="K436" s="35" t="n">
        <v>89590</v>
      </c>
      <c r="L436" s="36" t="n">
        <v>7.7</v>
      </c>
      <c r="M436" s="37" t="n">
        <v>0</v>
      </c>
      <c r="N436" s="37" t="n">
        <v>3650</v>
      </c>
      <c r="O436" s="37" t="n">
        <v>0</v>
      </c>
      <c r="P436" s="33" t="s">
        <v>692</v>
      </c>
    </row>
    <row r="437" customFormat="false" ht="15" hidden="false" customHeight="false" outlineLevel="0" collapsed="false">
      <c r="A437" s="33" t="s">
        <v>2279</v>
      </c>
      <c r="B437" s="33" t="s">
        <v>2280</v>
      </c>
      <c r="C437" s="33" t="s">
        <v>2281</v>
      </c>
      <c r="D437" s="33" t="s">
        <v>2282</v>
      </c>
      <c r="E437" s="33" t="s">
        <v>1789</v>
      </c>
      <c r="F437" s="33" t="s">
        <v>685</v>
      </c>
      <c r="G437" s="33" t="s">
        <v>686</v>
      </c>
      <c r="H437" s="33" t="s">
        <v>750</v>
      </c>
      <c r="I437" s="33" t="n">
        <v>59</v>
      </c>
      <c r="J437" s="33" t="s">
        <v>930</v>
      </c>
      <c r="K437" s="35" t="n">
        <v>118125</v>
      </c>
      <c r="L437" s="36" t="n">
        <v>13.5</v>
      </c>
      <c r="M437" s="37" t="n">
        <v>0</v>
      </c>
      <c r="N437" s="37" t="n">
        <v>4219</v>
      </c>
      <c r="O437" s="37" t="n">
        <v>0</v>
      </c>
      <c r="P437" s="33" t="s">
        <v>711</v>
      </c>
    </row>
    <row r="438" customFormat="false" ht="15" hidden="false" customHeight="false" outlineLevel="0" collapsed="false">
      <c r="A438" s="33" t="s">
        <v>2283</v>
      </c>
      <c r="B438" s="33" t="s">
        <v>2284</v>
      </c>
      <c r="C438" s="33" t="s">
        <v>2285</v>
      </c>
      <c r="D438" s="33" t="s">
        <v>2286</v>
      </c>
      <c r="E438" s="33" t="s">
        <v>684</v>
      </c>
      <c r="F438" s="33" t="s">
        <v>685</v>
      </c>
      <c r="G438" s="33" t="s">
        <v>686</v>
      </c>
      <c r="H438" s="33" t="s">
        <v>1003</v>
      </c>
      <c r="I438" s="33" t="n">
        <v>60</v>
      </c>
      <c r="J438" s="33" t="s">
        <v>681</v>
      </c>
      <c r="K438" s="35" t="n">
        <v>88034</v>
      </c>
      <c r="L438" s="36" t="n">
        <v>6.6</v>
      </c>
      <c r="M438" s="37" t="n">
        <v>100</v>
      </c>
      <c r="N438" s="37" t="n">
        <v>40072</v>
      </c>
      <c r="O438" s="37" t="n">
        <v>0</v>
      </c>
      <c r="P438" s="33" t="s">
        <v>688</v>
      </c>
    </row>
    <row r="439" customFormat="false" ht="15" hidden="false" customHeight="false" outlineLevel="0" collapsed="false">
      <c r="A439" s="33" t="s">
        <v>2287</v>
      </c>
      <c r="B439" s="33" t="s">
        <v>2288</v>
      </c>
      <c r="C439" s="33" t="s">
        <v>2289</v>
      </c>
      <c r="D439" s="33" t="s">
        <v>2290</v>
      </c>
      <c r="E439" s="33" t="s">
        <v>696</v>
      </c>
      <c r="F439" s="33" t="s">
        <v>685</v>
      </c>
      <c r="G439" s="33" t="s">
        <v>686</v>
      </c>
      <c r="H439" s="33" t="s">
        <v>764</v>
      </c>
      <c r="I439" s="33" t="n">
        <v>60</v>
      </c>
      <c r="J439" s="33" t="s">
        <v>693</v>
      </c>
      <c r="K439" s="35" t="n">
        <v>68114</v>
      </c>
      <c r="L439" s="36" t="n">
        <v>4.9</v>
      </c>
      <c r="M439" s="37" t="n">
        <v>28</v>
      </c>
      <c r="N439" s="37" t="n">
        <v>8034</v>
      </c>
      <c r="O439" s="37" t="n">
        <v>15</v>
      </c>
      <c r="P439" s="33" t="s">
        <v>723</v>
      </c>
    </row>
    <row r="440" customFormat="false" ht="15" hidden="false" customHeight="false" outlineLevel="0" collapsed="false">
      <c r="A440" s="33" t="s">
        <v>2291</v>
      </c>
      <c r="B440" s="33" t="s">
        <v>2292</v>
      </c>
      <c r="C440" s="33" t="s">
        <v>2293</v>
      </c>
      <c r="D440" s="33" t="s">
        <v>2294</v>
      </c>
      <c r="E440" s="33" t="s">
        <v>788</v>
      </c>
      <c r="F440" s="33" t="s">
        <v>685</v>
      </c>
      <c r="G440" s="33" t="s">
        <v>686</v>
      </c>
      <c r="H440" s="33" t="s">
        <v>687</v>
      </c>
      <c r="I440" s="33" t="n">
        <v>60</v>
      </c>
      <c r="J440" s="33" t="s">
        <v>785</v>
      </c>
      <c r="K440" s="35" t="n">
        <v>66552</v>
      </c>
      <c r="L440" s="36" t="n">
        <v>3.4</v>
      </c>
      <c r="M440" s="37" t="n">
        <v>393</v>
      </c>
      <c r="N440" s="37" t="n">
        <v>17205</v>
      </c>
      <c r="O440" s="37" t="n">
        <v>0</v>
      </c>
      <c r="P440" s="33" t="s">
        <v>723</v>
      </c>
    </row>
    <row r="441" customFormat="false" ht="15" hidden="false" customHeight="false" outlineLevel="0" collapsed="false">
      <c r="A441" s="33" t="s">
        <v>2295</v>
      </c>
      <c r="B441" s="33" t="s">
        <v>2296</v>
      </c>
      <c r="C441" s="33" t="s">
        <v>2297</v>
      </c>
      <c r="D441" s="33" t="s">
        <v>2298</v>
      </c>
      <c r="E441" s="33" t="s">
        <v>797</v>
      </c>
      <c r="F441" s="33" t="s">
        <v>685</v>
      </c>
      <c r="G441" s="33" t="s">
        <v>686</v>
      </c>
      <c r="H441" s="33" t="s">
        <v>733</v>
      </c>
      <c r="I441" s="33" t="n">
        <v>60</v>
      </c>
      <c r="J441" s="33" t="s">
        <v>803</v>
      </c>
      <c r="K441" s="35" t="n">
        <v>94285</v>
      </c>
      <c r="L441" s="36" t="n">
        <v>9.2</v>
      </c>
      <c r="M441" s="37" t="n">
        <v>0</v>
      </c>
      <c r="N441" s="37" t="n">
        <v>32000</v>
      </c>
      <c r="O441" s="37" t="n">
        <v>7</v>
      </c>
      <c r="P441" s="33" t="s">
        <v>688</v>
      </c>
    </row>
    <row r="442" customFormat="false" ht="15" hidden="false" customHeight="false" outlineLevel="0" collapsed="false">
      <c r="A442" s="33" t="s">
        <v>2299</v>
      </c>
      <c r="B442" s="33"/>
      <c r="C442" s="33" t="s">
        <v>2300</v>
      </c>
      <c r="D442" s="33" t="s">
        <v>1923</v>
      </c>
      <c r="E442" s="33" t="s">
        <v>810</v>
      </c>
      <c r="F442" s="33" t="s">
        <v>685</v>
      </c>
      <c r="G442" s="33" t="s">
        <v>686</v>
      </c>
      <c r="H442" s="33" t="s">
        <v>687</v>
      </c>
      <c r="I442" s="33" t="n">
        <v>60</v>
      </c>
      <c r="J442" s="33" t="s">
        <v>839</v>
      </c>
      <c r="K442" s="35" t="n">
        <v>105495</v>
      </c>
      <c r="L442" s="36" t="n">
        <v>10.6</v>
      </c>
      <c r="M442" s="37" t="n">
        <v>0</v>
      </c>
      <c r="N442" s="37" t="n">
        <v>11075</v>
      </c>
      <c r="O442" s="37" t="n">
        <v>0</v>
      </c>
      <c r="P442" s="33" t="s">
        <v>688</v>
      </c>
    </row>
    <row r="443" customFormat="false" ht="15" hidden="false" customHeight="false" outlineLevel="0" collapsed="false">
      <c r="A443" s="33" t="s">
        <v>2301</v>
      </c>
      <c r="B443" s="33"/>
      <c r="C443" s="33" t="s">
        <v>2302</v>
      </c>
      <c r="D443" s="33" t="s">
        <v>2303</v>
      </c>
      <c r="E443" s="33" t="s">
        <v>842</v>
      </c>
      <c r="F443" s="33" t="s">
        <v>685</v>
      </c>
      <c r="G443" s="33" t="s">
        <v>686</v>
      </c>
      <c r="H443" s="33" t="s">
        <v>687</v>
      </c>
      <c r="I443" s="33" t="n">
        <v>60</v>
      </c>
      <c r="J443" s="33" t="s">
        <v>839</v>
      </c>
      <c r="K443" s="35" t="n">
        <v>73727</v>
      </c>
      <c r="L443" s="36" t="n">
        <v>4.7</v>
      </c>
      <c r="M443" s="37" t="n">
        <v>0</v>
      </c>
      <c r="N443" s="37" t="n">
        <v>8000</v>
      </c>
      <c r="O443" s="37" t="n">
        <v>0</v>
      </c>
      <c r="P443" s="33" t="s">
        <v>688</v>
      </c>
    </row>
    <row r="444" customFormat="false" ht="15" hidden="false" customHeight="false" outlineLevel="0" collapsed="false">
      <c r="A444" s="33" t="s">
        <v>2304</v>
      </c>
      <c r="B444" s="33" t="s">
        <v>2305</v>
      </c>
      <c r="C444" s="33" t="s">
        <v>2306</v>
      </c>
      <c r="D444" s="33" t="s">
        <v>2307</v>
      </c>
      <c r="E444" s="33" t="s">
        <v>1069</v>
      </c>
      <c r="F444" s="33" t="s">
        <v>685</v>
      </c>
      <c r="G444" s="33" t="s">
        <v>686</v>
      </c>
      <c r="H444" s="33" t="s">
        <v>687</v>
      </c>
      <c r="I444" s="33" t="n">
        <v>60</v>
      </c>
      <c r="J444" s="33" t="s">
        <v>793</v>
      </c>
      <c r="K444" s="35" t="n">
        <v>72828</v>
      </c>
      <c r="L444" s="36" t="n">
        <v>5.1</v>
      </c>
      <c r="M444" s="37" t="n">
        <v>5566</v>
      </c>
      <c r="N444" s="37" t="n">
        <v>12649</v>
      </c>
      <c r="O444" s="37" t="n">
        <v>3</v>
      </c>
      <c r="P444" s="33" t="s">
        <v>688</v>
      </c>
    </row>
    <row r="445" customFormat="false" ht="15" hidden="false" customHeight="false" outlineLevel="0" collapsed="false">
      <c r="A445" s="33" t="s">
        <v>2308</v>
      </c>
      <c r="B445" s="33" t="s">
        <v>2309</v>
      </c>
      <c r="C445" s="33" t="s">
        <v>2310</v>
      </c>
      <c r="D445" s="33" t="s">
        <v>2311</v>
      </c>
      <c r="E445" s="33" t="s">
        <v>879</v>
      </c>
      <c r="F445" s="33" t="s">
        <v>685</v>
      </c>
      <c r="G445" s="33" t="s">
        <v>686</v>
      </c>
      <c r="H445" s="33" t="s">
        <v>687</v>
      </c>
      <c r="I445" s="33" t="n">
        <v>60</v>
      </c>
      <c r="J445" s="33" t="s">
        <v>689</v>
      </c>
      <c r="K445" s="35" t="n">
        <v>71874</v>
      </c>
      <c r="L445" s="36" t="n">
        <v>4.3</v>
      </c>
      <c r="M445" s="37" t="n">
        <v>100</v>
      </c>
      <c r="N445" s="37" t="n">
        <v>1958</v>
      </c>
      <c r="O445" s="37" t="n">
        <v>1</v>
      </c>
      <c r="P445" s="33" t="s">
        <v>688</v>
      </c>
    </row>
    <row r="446" customFormat="false" ht="15" hidden="false" customHeight="false" outlineLevel="0" collapsed="false">
      <c r="A446" s="33" t="s">
        <v>2312</v>
      </c>
      <c r="B446" s="33"/>
      <c r="C446" s="33" t="s">
        <v>2313</v>
      </c>
      <c r="D446" s="33" t="s">
        <v>2314</v>
      </c>
      <c r="E446" s="33" t="s">
        <v>879</v>
      </c>
      <c r="F446" s="33" t="s">
        <v>685</v>
      </c>
      <c r="G446" s="33" t="s">
        <v>686</v>
      </c>
      <c r="H446" s="33" t="s">
        <v>687</v>
      </c>
      <c r="I446" s="33" t="n">
        <v>60</v>
      </c>
      <c r="J446" s="33" t="s">
        <v>689</v>
      </c>
      <c r="K446" s="35"/>
      <c r="L446" s="36"/>
      <c r="M446" s="37" t="n">
        <v>100</v>
      </c>
      <c r="N446" s="37" t="n">
        <v>1712</v>
      </c>
      <c r="O446" s="37" t="n">
        <v>0</v>
      </c>
      <c r="P446" s="33" t="s">
        <v>688</v>
      </c>
    </row>
    <row r="447" customFormat="false" ht="15" hidden="false" customHeight="false" outlineLevel="0" collapsed="false">
      <c r="A447" s="33" t="s">
        <v>2315</v>
      </c>
      <c r="B447" s="33" t="s">
        <v>2316</v>
      </c>
      <c r="C447" s="33" t="s">
        <v>2317</v>
      </c>
      <c r="D447" s="33" t="s">
        <v>2318</v>
      </c>
      <c r="E447" s="33" t="s">
        <v>2319</v>
      </c>
      <c r="F447" s="33" t="s">
        <v>685</v>
      </c>
      <c r="G447" s="33" t="s">
        <v>686</v>
      </c>
      <c r="H447" s="33" t="s">
        <v>687</v>
      </c>
      <c r="I447" s="33" t="n">
        <v>60</v>
      </c>
      <c r="J447" s="33" t="s">
        <v>876</v>
      </c>
      <c r="K447" s="35" t="n">
        <v>123080</v>
      </c>
      <c r="L447" s="36" t="n">
        <v>10.6</v>
      </c>
      <c r="M447" s="37" t="n">
        <v>100</v>
      </c>
      <c r="N447" s="37" t="n">
        <v>4200</v>
      </c>
      <c r="O447" s="37" t="n">
        <v>3</v>
      </c>
      <c r="P447" s="33" t="s">
        <v>692</v>
      </c>
    </row>
    <row r="448" customFormat="false" ht="15" hidden="false" customHeight="false" outlineLevel="0" collapsed="false">
      <c r="A448" s="33" t="s">
        <v>2320</v>
      </c>
      <c r="B448" s="33" t="s">
        <v>2321</v>
      </c>
      <c r="C448" s="33" t="s">
        <v>2322</v>
      </c>
      <c r="D448" s="33" t="s">
        <v>2323</v>
      </c>
      <c r="E448" s="33" t="s">
        <v>696</v>
      </c>
      <c r="F448" s="33" t="s">
        <v>685</v>
      </c>
      <c r="G448" s="33" t="s">
        <v>686</v>
      </c>
      <c r="H448" s="33" t="s">
        <v>740</v>
      </c>
      <c r="I448" s="33" t="n">
        <v>61</v>
      </c>
      <c r="J448" s="33" t="s">
        <v>698</v>
      </c>
      <c r="K448" s="35" t="n">
        <v>111501</v>
      </c>
      <c r="L448" s="36" t="n">
        <v>12.5</v>
      </c>
      <c r="M448" s="37" t="n">
        <v>2694</v>
      </c>
      <c r="N448" s="37" t="n">
        <v>23559</v>
      </c>
      <c r="O448" s="37" t="n">
        <v>20</v>
      </c>
      <c r="P448" s="33" t="s">
        <v>688</v>
      </c>
    </row>
    <row r="449" customFormat="false" ht="15" hidden="false" customHeight="false" outlineLevel="0" collapsed="false">
      <c r="A449" s="33" t="s">
        <v>2324</v>
      </c>
      <c r="B449" s="33"/>
      <c r="C449" s="33" t="s">
        <v>2325</v>
      </c>
      <c r="D449" s="33" t="s">
        <v>2326</v>
      </c>
      <c r="E449" s="33" t="s">
        <v>1218</v>
      </c>
      <c r="F449" s="33" t="s">
        <v>685</v>
      </c>
      <c r="G449" s="33" t="s">
        <v>686</v>
      </c>
      <c r="H449" s="33" t="s">
        <v>687</v>
      </c>
      <c r="I449" s="33" t="n">
        <v>61</v>
      </c>
      <c r="J449" s="33" t="s">
        <v>832</v>
      </c>
      <c r="K449" s="35" t="n">
        <v>103248</v>
      </c>
      <c r="L449" s="36" t="n">
        <v>9.6</v>
      </c>
      <c r="M449" s="37" t="n">
        <v>550</v>
      </c>
      <c r="N449" s="37" t="n">
        <v>11000</v>
      </c>
      <c r="O449" s="37" t="n">
        <v>0</v>
      </c>
      <c r="P449" s="33" t="s">
        <v>692</v>
      </c>
    </row>
    <row r="450" customFormat="false" ht="15" hidden="false" customHeight="false" outlineLevel="0" collapsed="false">
      <c r="A450" s="33" t="s">
        <v>2327</v>
      </c>
      <c r="B450" s="33" t="s">
        <v>2328</v>
      </c>
      <c r="C450" s="33" t="s">
        <v>2329</v>
      </c>
      <c r="D450" s="33" t="s">
        <v>2330</v>
      </c>
      <c r="E450" s="33" t="s">
        <v>710</v>
      </c>
      <c r="F450" s="33" t="s">
        <v>685</v>
      </c>
      <c r="G450" s="33" t="s">
        <v>686</v>
      </c>
      <c r="H450" s="33" t="s">
        <v>687</v>
      </c>
      <c r="I450" s="33" t="n">
        <v>61</v>
      </c>
      <c r="J450" s="33" t="s">
        <v>743</v>
      </c>
      <c r="K450" s="35" t="n">
        <v>67670</v>
      </c>
      <c r="L450" s="36" t="n">
        <v>3.6</v>
      </c>
      <c r="M450" s="37" t="n">
        <v>1228</v>
      </c>
      <c r="N450" s="37" t="n">
        <v>8000</v>
      </c>
      <c r="O450" s="37" t="n">
        <v>0</v>
      </c>
      <c r="P450" s="33" t="s">
        <v>711</v>
      </c>
    </row>
    <row r="451" customFormat="false" ht="15" hidden="false" customHeight="false" outlineLevel="0" collapsed="false">
      <c r="A451" s="33" t="s">
        <v>2331</v>
      </c>
      <c r="B451" s="33" t="s">
        <v>2332</v>
      </c>
      <c r="C451" s="33" t="s">
        <v>2333</v>
      </c>
      <c r="D451" s="33" t="s">
        <v>2334</v>
      </c>
      <c r="E451" s="33" t="s">
        <v>749</v>
      </c>
      <c r="F451" s="33" t="s">
        <v>685</v>
      </c>
      <c r="G451" s="33" t="s">
        <v>686</v>
      </c>
      <c r="H451" s="33" t="s">
        <v>750</v>
      </c>
      <c r="I451" s="33" t="n">
        <v>61</v>
      </c>
      <c r="J451" s="33" t="s">
        <v>746</v>
      </c>
      <c r="K451" s="35" t="n">
        <v>93938</v>
      </c>
      <c r="L451" s="36" t="n">
        <v>9.2</v>
      </c>
      <c r="M451" s="37" t="n">
        <v>0</v>
      </c>
      <c r="N451" s="37" t="n">
        <v>23500</v>
      </c>
      <c r="O451" s="37" t="n">
        <v>0</v>
      </c>
      <c r="P451" s="33" t="s">
        <v>692</v>
      </c>
    </row>
    <row r="452" customFormat="false" ht="15" hidden="false" customHeight="false" outlineLevel="0" collapsed="false">
      <c r="A452" s="33" t="s">
        <v>2335</v>
      </c>
      <c r="B452" s="33" t="s">
        <v>2336</v>
      </c>
      <c r="C452" s="33" t="s">
        <v>2337</v>
      </c>
      <c r="D452" s="33" t="s">
        <v>2338</v>
      </c>
      <c r="E452" s="33" t="s">
        <v>797</v>
      </c>
      <c r="F452" s="33" t="s">
        <v>685</v>
      </c>
      <c r="G452" s="33" t="s">
        <v>686</v>
      </c>
      <c r="H452" s="33" t="s">
        <v>733</v>
      </c>
      <c r="I452" s="33" t="n">
        <v>61</v>
      </c>
      <c r="J452" s="33" t="s">
        <v>803</v>
      </c>
      <c r="K452" s="35" t="n">
        <v>63146</v>
      </c>
      <c r="L452" s="36" t="n">
        <v>3.3</v>
      </c>
      <c r="M452" s="37" t="n">
        <v>100</v>
      </c>
      <c r="N452" s="37" t="n">
        <v>500</v>
      </c>
      <c r="O452" s="37" t="n">
        <v>1</v>
      </c>
      <c r="P452" s="33" t="s">
        <v>692</v>
      </c>
    </row>
    <row r="453" customFormat="false" ht="15" hidden="false" customHeight="false" outlineLevel="0" collapsed="false">
      <c r="A453" s="33" t="s">
        <v>2339</v>
      </c>
      <c r="B453" s="33" t="s">
        <v>2340</v>
      </c>
      <c r="C453" s="33" t="s">
        <v>2341</v>
      </c>
      <c r="D453" s="33" t="s">
        <v>2342</v>
      </c>
      <c r="E453" s="33" t="s">
        <v>810</v>
      </c>
      <c r="F453" s="33" t="s">
        <v>685</v>
      </c>
      <c r="G453" s="33" t="s">
        <v>686</v>
      </c>
      <c r="H453" s="33" t="s">
        <v>687</v>
      </c>
      <c r="I453" s="33" t="n">
        <v>61</v>
      </c>
      <c r="J453" s="33" t="s">
        <v>807</v>
      </c>
      <c r="K453" s="35" t="n">
        <v>95586</v>
      </c>
      <c r="L453" s="36" t="n">
        <v>9.1</v>
      </c>
      <c r="M453" s="37" t="n">
        <v>1800</v>
      </c>
      <c r="N453" s="37" t="n">
        <v>18600</v>
      </c>
      <c r="O453" s="37" t="n">
        <v>1</v>
      </c>
      <c r="P453" s="33" t="s">
        <v>688</v>
      </c>
    </row>
    <row r="454" customFormat="false" ht="15" hidden="false" customHeight="false" outlineLevel="0" collapsed="false">
      <c r="A454" s="33" t="s">
        <v>2343</v>
      </c>
      <c r="B454" s="33" t="s">
        <v>2344</v>
      </c>
      <c r="C454" s="33" t="s">
        <v>2345</v>
      </c>
      <c r="D454" s="33" t="s">
        <v>2346</v>
      </c>
      <c r="E454" s="33" t="s">
        <v>1069</v>
      </c>
      <c r="F454" s="33" t="s">
        <v>685</v>
      </c>
      <c r="G454" s="33" t="s">
        <v>686</v>
      </c>
      <c r="H454" s="33" t="s">
        <v>687</v>
      </c>
      <c r="I454" s="33" t="n">
        <v>61</v>
      </c>
      <c r="J454" s="33" t="s">
        <v>803</v>
      </c>
      <c r="K454" s="35" t="n">
        <v>55091</v>
      </c>
      <c r="L454" s="36" t="n">
        <v>2.3</v>
      </c>
      <c r="M454" s="37" t="n">
        <v>508</v>
      </c>
      <c r="N454" s="37" t="n">
        <v>1831</v>
      </c>
      <c r="O454" s="37" t="n">
        <v>2</v>
      </c>
      <c r="P454" s="33" t="s">
        <v>688</v>
      </c>
    </row>
    <row r="455" customFormat="false" ht="15" hidden="false" customHeight="false" outlineLevel="0" collapsed="false">
      <c r="A455" s="33" t="s">
        <v>2347</v>
      </c>
      <c r="B455" s="33" t="s">
        <v>2348</v>
      </c>
      <c r="C455" s="33" t="s">
        <v>2349</v>
      </c>
      <c r="D455" s="33" t="s">
        <v>2083</v>
      </c>
      <c r="E455" s="33" t="s">
        <v>1951</v>
      </c>
      <c r="F455" s="33" t="s">
        <v>685</v>
      </c>
      <c r="G455" s="33" t="s">
        <v>686</v>
      </c>
      <c r="H455" s="33" t="s">
        <v>687</v>
      </c>
      <c r="I455" s="33" t="n">
        <v>62</v>
      </c>
      <c r="J455" s="33" t="s">
        <v>785</v>
      </c>
      <c r="K455" s="35" t="n">
        <v>71279</v>
      </c>
      <c r="L455" s="36" t="n">
        <v>4.7</v>
      </c>
      <c r="M455" s="37" t="n">
        <v>2253</v>
      </c>
      <c r="N455" s="37" t="n">
        <v>0</v>
      </c>
      <c r="O455" s="37" t="n">
        <v>6</v>
      </c>
      <c r="P455" s="33" t="s">
        <v>688</v>
      </c>
    </row>
    <row r="456" customFormat="false" ht="15" hidden="false" customHeight="false" outlineLevel="0" collapsed="false">
      <c r="A456" s="33" t="s">
        <v>2350</v>
      </c>
      <c r="B456" s="33" t="s">
        <v>2351</v>
      </c>
      <c r="C456" s="33" t="s">
        <v>2352</v>
      </c>
      <c r="D456" s="33" t="s">
        <v>2353</v>
      </c>
      <c r="E456" s="33" t="s">
        <v>696</v>
      </c>
      <c r="F456" s="33" t="s">
        <v>685</v>
      </c>
      <c r="G456" s="33" t="s">
        <v>686</v>
      </c>
      <c r="H456" s="33" t="s">
        <v>687</v>
      </c>
      <c r="I456" s="33" t="n">
        <v>62</v>
      </c>
      <c r="J456" s="33" t="s">
        <v>698</v>
      </c>
      <c r="K456" s="35" t="n">
        <v>125508</v>
      </c>
      <c r="L456" s="36" t="n">
        <v>13.5</v>
      </c>
      <c r="M456" s="37" t="n">
        <v>2000</v>
      </c>
      <c r="N456" s="37" t="n">
        <v>50000</v>
      </c>
      <c r="O456" s="37" t="n">
        <v>0</v>
      </c>
      <c r="P456" s="33" t="s">
        <v>723</v>
      </c>
    </row>
    <row r="457" customFormat="false" ht="15" hidden="false" customHeight="false" outlineLevel="0" collapsed="false">
      <c r="A457" s="33" t="s">
        <v>2354</v>
      </c>
      <c r="B457" s="33" t="s">
        <v>2355</v>
      </c>
      <c r="C457" s="33" t="s">
        <v>2356</v>
      </c>
      <c r="D457" s="33" t="s">
        <v>2357</v>
      </c>
      <c r="E457" s="33" t="s">
        <v>696</v>
      </c>
      <c r="F457" s="33" t="s">
        <v>685</v>
      </c>
      <c r="G457" s="33" t="s">
        <v>686</v>
      </c>
      <c r="H457" s="33" t="s">
        <v>687</v>
      </c>
      <c r="I457" s="33" t="n">
        <v>62</v>
      </c>
      <c r="J457" s="33" t="s">
        <v>693</v>
      </c>
      <c r="K457" s="35" t="n">
        <v>71603</v>
      </c>
      <c r="L457" s="36" t="n">
        <v>4.9</v>
      </c>
      <c r="M457" s="37" t="n">
        <v>2887</v>
      </c>
      <c r="N457" s="37" t="n">
        <v>2321</v>
      </c>
      <c r="O457" s="37" t="n">
        <v>210</v>
      </c>
      <c r="P457" s="33" t="s">
        <v>688</v>
      </c>
    </row>
    <row r="458" customFormat="false" ht="15" hidden="false" customHeight="false" outlineLevel="0" collapsed="false">
      <c r="A458" s="33" t="s">
        <v>2358</v>
      </c>
      <c r="B458" s="33" t="s">
        <v>2359</v>
      </c>
      <c r="C458" s="33" t="s">
        <v>2360</v>
      </c>
      <c r="D458" s="33" t="s">
        <v>2360</v>
      </c>
      <c r="E458" s="33" t="s">
        <v>710</v>
      </c>
      <c r="F458" s="33" t="s">
        <v>685</v>
      </c>
      <c r="G458" s="33" t="s">
        <v>686</v>
      </c>
      <c r="H458" s="33" t="s">
        <v>750</v>
      </c>
      <c r="I458" s="33" t="n">
        <v>62</v>
      </c>
      <c r="J458" s="33" t="s">
        <v>737</v>
      </c>
      <c r="K458" s="35" t="n">
        <v>77598</v>
      </c>
      <c r="L458" s="36" t="n">
        <v>5.8</v>
      </c>
      <c r="M458" s="37" t="n">
        <v>0</v>
      </c>
      <c r="N458" s="37" t="n">
        <v>36500</v>
      </c>
      <c r="O458" s="37" t="n">
        <v>0</v>
      </c>
      <c r="P458" s="33" t="s">
        <v>711</v>
      </c>
    </row>
    <row r="459" customFormat="false" ht="15" hidden="false" customHeight="false" outlineLevel="0" collapsed="false">
      <c r="A459" s="33" t="s">
        <v>2361</v>
      </c>
      <c r="B459" s="33" t="s">
        <v>2362</v>
      </c>
      <c r="C459" s="33" t="s">
        <v>2363</v>
      </c>
      <c r="D459" s="33" t="s">
        <v>2364</v>
      </c>
      <c r="E459" s="33" t="s">
        <v>710</v>
      </c>
      <c r="F459" s="33" t="s">
        <v>685</v>
      </c>
      <c r="G459" s="33" t="s">
        <v>686</v>
      </c>
      <c r="H459" s="33" t="s">
        <v>764</v>
      </c>
      <c r="I459" s="33" t="n">
        <v>62</v>
      </c>
      <c r="J459" s="33" t="s">
        <v>716</v>
      </c>
      <c r="K459" s="35" t="n">
        <v>109768</v>
      </c>
      <c r="L459" s="36" t="n">
        <v>7.6</v>
      </c>
      <c r="M459" s="37" t="n">
        <v>0</v>
      </c>
      <c r="N459" s="37" t="n">
        <v>45000</v>
      </c>
      <c r="O459" s="37" t="n">
        <v>1</v>
      </c>
      <c r="P459" s="33" t="s">
        <v>711</v>
      </c>
    </row>
    <row r="460" customFormat="false" ht="15" hidden="false" customHeight="false" outlineLevel="0" collapsed="false">
      <c r="A460" s="33" t="s">
        <v>2365</v>
      </c>
      <c r="B460" s="33" t="s">
        <v>2366</v>
      </c>
      <c r="C460" s="33" t="s">
        <v>2367</v>
      </c>
      <c r="D460" s="33" t="s">
        <v>2368</v>
      </c>
      <c r="E460" s="33" t="s">
        <v>749</v>
      </c>
      <c r="F460" s="33" t="s">
        <v>685</v>
      </c>
      <c r="G460" s="33" t="s">
        <v>686</v>
      </c>
      <c r="H460" s="33" t="s">
        <v>750</v>
      </c>
      <c r="I460" s="33" t="n">
        <v>62</v>
      </c>
      <c r="J460" s="33" t="s">
        <v>746</v>
      </c>
      <c r="K460" s="35" t="n">
        <v>73061</v>
      </c>
      <c r="L460" s="36" t="n">
        <v>5.4</v>
      </c>
      <c r="M460" s="37" t="n">
        <v>0</v>
      </c>
      <c r="N460" s="37" t="n">
        <v>6667</v>
      </c>
      <c r="O460" s="37" t="n">
        <v>2</v>
      </c>
      <c r="P460" s="33" t="s">
        <v>688</v>
      </c>
    </row>
    <row r="461" customFormat="false" ht="15" hidden="false" customHeight="false" outlineLevel="0" collapsed="false">
      <c r="A461" s="33" t="s">
        <v>2369</v>
      </c>
      <c r="B461" s="33" t="s">
        <v>2370</v>
      </c>
      <c r="C461" s="33" t="s">
        <v>2371</v>
      </c>
      <c r="D461" s="33" t="s">
        <v>2372</v>
      </c>
      <c r="E461" s="33" t="s">
        <v>797</v>
      </c>
      <c r="F461" s="33" t="s">
        <v>685</v>
      </c>
      <c r="G461" s="33" t="s">
        <v>686</v>
      </c>
      <c r="H461" s="33" t="s">
        <v>733</v>
      </c>
      <c r="I461" s="33" t="n">
        <v>62</v>
      </c>
      <c r="J461" s="33" t="s">
        <v>799</v>
      </c>
      <c r="K461" s="35" t="n">
        <v>75817</v>
      </c>
      <c r="L461" s="36" t="n">
        <v>5.3</v>
      </c>
      <c r="M461" s="37" t="n">
        <v>1500</v>
      </c>
      <c r="N461" s="37" t="n">
        <v>3500</v>
      </c>
      <c r="O461" s="37" t="n">
        <v>5</v>
      </c>
      <c r="P461" s="33" t="s">
        <v>742</v>
      </c>
    </row>
    <row r="462" customFormat="false" ht="15" hidden="false" customHeight="false" outlineLevel="0" collapsed="false">
      <c r="A462" s="33" t="s">
        <v>2373</v>
      </c>
      <c r="B462" s="33" t="s">
        <v>2374</v>
      </c>
      <c r="C462" s="33" t="s">
        <v>2375</v>
      </c>
      <c r="D462" s="33" t="s">
        <v>2376</v>
      </c>
      <c r="E462" s="33" t="s">
        <v>797</v>
      </c>
      <c r="F462" s="33" t="s">
        <v>685</v>
      </c>
      <c r="G462" s="33" t="s">
        <v>686</v>
      </c>
      <c r="H462" s="33" t="s">
        <v>733</v>
      </c>
      <c r="I462" s="33" t="n">
        <v>62</v>
      </c>
      <c r="J462" s="33" t="s">
        <v>799</v>
      </c>
      <c r="K462" s="35" t="n">
        <v>75143</v>
      </c>
      <c r="L462" s="36" t="n">
        <v>5.2</v>
      </c>
      <c r="M462" s="37" t="n">
        <v>0</v>
      </c>
      <c r="N462" s="37" t="n">
        <v>6000</v>
      </c>
      <c r="O462" s="37" t="n">
        <v>0</v>
      </c>
      <c r="P462" s="33" t="s">
        <v>742</v>
      </c>
    </row>
    <row r="463" customFormat="false" ht="15" hidden="false" customHeight="false" outlineLevel="0" collapsed="false">
      <c r="A463" s="33" t="s">
        <v>2377</v>
      </c>
      <c r="B463" s="33"/>
      <c r="C463" s="33" t="s">
        <v>2378</v>
      </c>
      <c r="D463" s="33" t="s">
        <v>2379</v>
      </c>
      <c r="E463" s="33" t="s">
        <v>824</v>
      </c>
      <c r="F463" s="33" t="s">
        <v>685</v>
      </c>
      <c r="G463" s="33" t="s">
        <v>686</v>
      </c>
      <c r="H463" s="33" t="s">
        <v>764</v>
      </c>
      <c r="I463" s="33" t="n">
        <v>62</v>
      </c>
      <c r="J463" s="33" t="s">
        <v>835</v>
      </c>
      <c r="K463" s="35" t="n">
        <v>68513</v>
      </c>
      <c r="L463" s="36" t="n">
        <v>3.4</v>
      </c>
      <c r="M463" s="37" t="n">
        <v>3000</v>
      </c>
      <c r="N463" s="37" t="n">
        <v>3500</v>
      </c>
      <c r="O463" s="37" t="n">
        <v>0</v>
      </c>
      <c r="P463" s="33" t="s">
        <v>700</v>
      </c>
    </row>
    <row r="464" customFormat="false" ht="15" hidden="false" customHeight="false" outlineLevel="0" collapsed="false">
      <c r="A464" s="33" t="s">
        <v>2380</v>
      </c>
      <c r="B464" s="33" t="s">
        <v>2381</v>
      </c>
      <c r="C464" s="33" t="s">
        <v>2382</v>
      </c>
      <c r="D464" s="33" t="s">
        <v>2383</v>
      </c>
      <c r="E464" s="33" t="s">
        <v>696</v>
      </c>
      <c r="F464" s="33" t="s">
        <v>685</v>
      </c>
      <c r="G464" s="33" t="s">
        <v>686</v>
      </c>
      <c r="H464" s="33" t="s">
        <v>687</v>
      </c>
      <c r="I464" s="33" t="n">
        <v>63</v>
      </c>
      <c r="J464" s="33" t="s">
        <v>698</v>
      </c>
      <c r="K464" s="35" t="n">
        <v>153722</v>
      </c>
      <c r="L464" s="36" t="n">
        <v>19.1</v>
      </c>
      <c r="M464" s="37" t="n">
        <v>0</v>
      </c>
      <c r="N464" s="37" t="n">
        <v>26179</v>
      </c>
      <c r="O464" s="37" t="n">
        <v>6</v>
      </c>
      <c r="P464" s="33" t="s">
        <v>760</v>
      </c>
    </row>
    <row r="465" customFormat="false" ht="15" hidden="false" customHeight="false" outlineLevel="0" collapsed="false">
      <c r="A465" s="33" t="s">
        <v>2384</v>
      </c>
      <c r="B465" s="33" t="s">
        <v>2385</v>
      </c>
      <c r="C465" s="33" t="s">
        <v>2386</v>
      </c>
      <c r="D465" s="33" t="s">
        <v>2387</v>
      </c>
      <c r="E465" s="33" t="s">
        <v>696</v>
      </c>
      <c r="F465" s="33" t="s">
        <v>685</v>
      </c>
      <c r="G465" s="33" t="s">
        <v>686</v>
      </c>
      <c r="H465" s="33" t="s">
        <v>687</v>
      </c>
      <c r="I465" s="33" t="n">
        <v>63</v>
      </c>
      <c r="J465" s="33" t="s">
        <v>698</v>
      </c>
      <c r="K465" s="35" t="n">
        <v>159189</v>
      </c>
      <c r="L465" s="36" t="n">
        <v>19.3</v>
      </c>
      <c r="M465" s="37" t="n">
        <v>0</v>
      </c>
      <c r="N465" s="37" t="n">
        <v>28350</v>
      </c>
      <c r="O465" s="37" t="n">
        <v>0</v>
      </c>
      <c r="P465" s="33" t="s">
        <v>742</v>
      </c>
    </row>
    <row r="466" customFormat="false" ht="15" hidden="false" customHeight="false" outlineLevel="0" collapsed="false">
      <c r="A466" s="33" t="s">
        <v>2388</v>
      </c>
      <c r="B466" s="33" t="s">
        <v>2389</v>
      </c>
      <c r="C466" s="33" t="s">
        <v>2390</v>
      </c>
      <c r="D466" s="33" t="s">
        <v>2391</v>
      </c>
      <c r="E466" s="33" t="s">
        <v>710</v>
      </c>
      <c r="F466" s="33" t="s">
        <v>685</v>
      </c>
      <c r="G466" s="33" t="s">
        <v>686</v>
      </c>
      <c r="H466" s="33" t="s">
        <v>687</v>
      </c>
      <c r="I466" s="33" t="n">
        <v>63</v>
      </c>
      <c r="J466" s="33" t="s">
        <v>726</v>
      </c>
      <c r="K466" s="35" t="n">
        <v>84633</v>
      </c>
      <c r="L466" s="36" t="n">
        <v>6.3</v>
      </c>
      <c r="M466" s="37" t="n">
        <v>500</v>
      </c>
      <c r="N466" s="37" t="n">
        <v>33000</v>
      </c>
      <c r="O466" s="37" t="n">
        <v>16</v>
      </c>
      <c r="P466" s="33" t="s">
        <v>828</v>
      </c>
    </row>
    <row r="467" customFormat="false" ht="15" hidden="false" customHeight="false" outlineLevel="0" collapsed="false">
      <c r="A467" s="33" t="s">
        <v>2392</v>
      </c>
      <c r="B467" s="33" t="s">
        <v>2393</v>
      </c>
      <c r="C467" s="33" t="s">
        <v>2394</v>
      </c>
      <c r="D467" s="33" t="s">
        <v>2395</v>
      </c>
      <c r="E467" s="33" t="s">
        <v>1866</v>
      </c>
      <c r="F467" s="33" t="s">
        <v>685</v>
      </c>
      <c r="G467" s="33" t="s">
        <v>686</v>
      </c>
      <c r="H467" s="33" t="s">
        <v>687</v>
      </c>
      <c r="I467" s="33" t="n">
        <v>63</v>
      </c>
      <c r="J467" s="33" t="s">
        <v>785</v>
      </c>
      <c r="K467" s="35" t="n">
        <v>77014</v>
      </c>
      <c r="L467" s="36" t="n">
        <v>5.9</v>
      </c>
      <c r="M467" s="37" t="n">
        <v>6305</v>
      </c>
      <c r="N467" s="37" t="n">
        <v>40522</v>
      </c>
      <c r="O467" s="37" t="n">
        <v>24</v>
      </c>
      <c r="P467" s="33" t="s">
        <v>688</v>
      </c>
    </row>
    <row r="468" customFormat="false" ht="15" hidden="false" customHeight="false" outlineLevel="0" collapsed="false">
      <c r="A468" s="33" t="s">
        <v>2396</v>
      </c>
      <c r="B468" s="33" t="s">
        <v>2397</v>
      </c>
      <c r="C468" s="33" t="s">
        <v>2398</v>
      </c>
      <c r="D468" s="33" t="s">
        <v>2399</v>
      </c>
      <c r="E468" s="33" t="s">
        <v>842</v>
      </c>
      <c r="F468" s="33" t="s">
        <v>685</v>
      </c>
      <c r="G468" s="33" t="s">
        <v>686</v>
      </c>
      <c r="H468" s="33" t="s">
        <v>687</v>
      </c>
      <c r="I468" s="33" t="n">
        <v>63</v>
      </c>
      <c r="J468" s="33" t="s">
        <v>782</v>
      </c>
      <c r="K468" s="35" t="n">
        <v>80947</v>
      </c>
      <c r="L468" s="36" t="n">
        <v>5.8</v>
      </c>
      <c r="M468" s="37" t="n">
        <v>9171</v>
      </c>
      <c r="N468" s="37" t="n">
        <v>12257</v>
      </c>
      <c r="O468" s="37" t="n">
        <v>13</v>
      </c>
      <c r="P468" s="33" t="s">
        <v>688</v>
      </c>
    </row>
    <row r="469" customFormat="false" ht="15" hidden="false" customHeight="false" outlineLevel="0" collapsed="false">
      <c r="A469" s="33" t="s">
        <v>2400</v>
      </c>
      <c r="B469" s="33" t="s">
        <v>2401</v>
      </c>
      <c r="C469" s="33" t="s">
        <v>2402</v>
      </c>
      <c r="D469" s="33" t="s">
        <v>2403</v>
      </c>
      <c r="E469" s="33" t="s">
        <v>1069</v>
      </c>
      <c r="F469" s="33" t="s">
        <v>685</v>
      </c>
      <c r="G469" s="33" t="s">
        <v>686</v>
      </c>
      <c r="H469" s="33" t="s">
        <v>687</v>
      </c>
      <c r="I469" s="33" t="n">
        <v>63</v>
      </c>
      <c r="J469" s="33" t="s">
        <v>793</v>
      </c>
      <c r="K469" s="35" t="n">
        <v>77387</v>
      </c>
      <c r="L469" s="36" t="n">
        <v>6.1</v>
      </c>
      <c r="M469" s="37" t="n">
        <v>313</v>
      </c>
      <c r="N469" s="37" t="n">
        <v>3761</v>
      </c>
      <c r="O469" s="37" t="n">
        <v>0</v>
      </c>
      <c r="P469" s="33" t="s">
        <v>760</v>
      </c>
    </row>
    <row r="470" customFormat="false" ht="15" hidden="false" customHeight="false" outlineLevel="0" collapsed="false">
      <c r="A470" s="33" t="s">
        <v>2404</v>
      </c>
      <c r="B470" s="33"/>
      <c r="C470" s="33" t="s">
        <v>2405</v>
      </c>
      <c r="D470" s="33" t="s">
        <v>1286</v>
      </c>
      <c r="E470" s="33" t="s">
        <v>852</v>
      </c>
      <c r="F470" s="33" t="s">
        <v>685</v>
      </c>
      <c r="G470" s="33" t="s">
        <v>686</v>
      </c>
      <c r="H470" s="33" t="s">
        <v>687</v>
      </c>
      <c r="I470" s="33" t="n">
        <v>63</v>
      </c>
      <c r="J470" s="33" t="s">
        <v>853</v>
      </c>
      <c r="K470" s="35" t="n">
        <v>95835</v>
      </c>
      <c r="L470" s="36" t="n">
        <v>10.1</v>
      </c>
      <c r="M470" s="37" t="n">
        <v>0</v>
      </c>
      <c r="N470" s="37" t="n">
        <v>1000</v>
      </c>
      <c r="O470" s="37" t="n">
        <v>0</v>
      </c>
      <c r="P470" s="33" t="s">
        <v>688</v>
      </c>
    </row>
    <row r="471" customFormat="false" ht="15" hidden="false" customHeight="false" outlineLevel="0" collapsed="false">
      <c r="A471" s="33" t="s">
        <v>2406</v>
      </c>
      <c r="B471" s="33" t="s">
        <v>2407</v>
      </c>
      <c r="C471" s="33" t="s">
        <v>2408</v>
      </c>
      <c r="D471" s="33" t="s">
        <v>2409</v>
      </c>
      <c r="E471" s="33" t="s">
        <v>852</v>
      </c>
      <c r="F471" s="33" t="s">
        <v>685</v>
      </c>
      <c r="G471" s="33" t="s">
        <v>686</v>
      </c>
      <c r="H471" s="33" t="s">
        <v>750</v>
      </c>
      <c r="I471" s="33" t="n">
        <v>63</v>
      </c>
      <c r="J471" s="33" t="s">
        <v>864</v>
      </c>
      <c r="K471" s="35" t="n">
        <v>97808</v>
      </c>
      <c r="L471" s="36" t="n">
        <v>8.7</v>
      </c>
      <c r="M471" s="37" t="n">
        <v>30</v>
      </c>
      <c r="N471" s="37" t="n">
        <v>4400</v>
      </c>
      <c r="O471" s="37" t="n">
        <v>3</v>
      </c>
      <c r="P471" s="33" t="s">
        <v>692</v>
      </c>
    </row>
    <row r="472" customFormat="false" ht="15" hidden="false" customHeight="false" outlineLevel="0" collapsed="false">
      <c r="A472" s="33" t="s">
        <v>2410</v>
      </c>
      <c r="B472" s="33" t="s">
        <v>2411</v>
      </c>
      <c r="C472" s="33" t="s">
        <v>2412</v>
      </c>
      <c r="D472" s="33" t="s">
        <v>2413</v>
      </c>
      <c r="E472" s="33" t="s">
        <v>696</v>
      </c>
      <c r="F472" s="33" t="s">
        <v>685</v>
      </c>
      <c r="G472" s="33" t="s">
        <v>686</v>
      </c>
      <c r="H472" s="33" t="s">
        <v>687</v>
      </c>
      <c r="I472" s="33" t="n">
        <v>64</v>
      </c>
      <c r="J472" s="33" t="s">
        <v>701</v>
      </c>
      <c r="K472" s="35" t="n">
        <v>71361</v>
      </c>
      <c r="L472" s="36" t="n">
        <v>5.4</v>
      </c>
      <c r="M472" s="37" t="n">
        <v>0</v>
      </c>
      <c r="N472" s="37" t="n">
        <v>6500</v>
      </c>
      <c r="O472" s="37" t="n">
        <v>1</v>
      </c>
      <c r="P472" s="33" t="s">
        <v>688</v>
      </c>
    </row>
    <row r="473" customFormat="false" ht="15" hidden="false" customHeight="false" outlineLevel="0" collapsed="false">
      <c r="A473" s="33" t="s">
        <v>2414</v>
      </c>
      <c r="B473" s="33" t="s">
        <v>2415</v>
      </c>
      <c r="C473" s="33" t="s">
        <v>2416</v>
      </c>
      <c r="D473" s="33" t="s">
        <v>2417</v>
      </c>
      <c r="E473" s="33" t="s">
        <v>710</v>
      </c>
      <c r="F473" s="33" t="s">
        <v>685</v>
      </c>
      <c r="G473" s="33" t="s">
        <v>686</v>
      </c>
      <c r="H473" s="33" t="s">
        <v>687</v>
      </c>
      <c r="I473" s="33" t="n">
        <v>64</v>
      </c>
      <c r="J473" s="33" t="s">
        <v>737</v>
      </c>
      <c r="K473" s="35" t="n">
        <v>94565</v>
      </c>
      <c r="L473" s="36" t="n">
        <v>8.1</v>
      </c>
      <c r="M473" s="37" t="n">
        <v>210</v>
      </c>
      <c r="N473" s="37" t="n">
        <v>42480</v>
      </c>
      <c r="O473" s="37" t="n">
        <v>3</v>
      </c>
      <c r="P473" s="33" t="s">
        <v>711</v>
      </c>
    </row>
    <row r="474" customFormat="false" ht="15" hidden="false" customHeight="false" outlineLevel="0" collapsed="false">
      <c r="A474" s="33" t="s">
        <v>2418</v>
      </c>
      <c r="B474" s="33" t="s">
        <v>2419</v>
      </c>
      <c r="C474" s="33" t="s">
        <v>2420</v>
      </c>
      <c r="D474" s="33" t="s">
        <v>2421</v>
      </c>
      <c r="E474" s="33" t="s">
        <v>759</v>
      </c>
      <c r="F474" s="33" t="s">
        <v>685</v>
      </c>
      <c r="G474" s="33" t="s">
        <v>686</v>
      </c>
      <c r="H474" s="33" t="s">
        <v>750</v>
      </c>
      <c r="I474" s="33" t="n">
        <v>64</v>
      </c>
      <c r="J474" s="33" t="s">
        <v>751</v>
      </c>
      <c r="K474" s="35" t="n">
        <v>72518</v>
      </c>
      <c r="L474" s="36" t="n">
        <v>4.4</v>
      </c>
      <c r="M474" s="37" t="n">
        <v>735</v>
      </c>
      <c r="N474" s="37" t="n">
        <v>15449</v>
      </c>
      <c r="O474" s="37" t="n">
        <v>0</v>
      </c>
      <c r="P474" s="33" t="s">
        <v>760</v>
      </c>
    </row>
    <row r="475" customFormat="false" ht="15" hidden="false" customHeight="false" outlineLevel="0" collapsed="false">
      <c r="A475" s="33" t="s">
        <v>2422</v>
      </c>
      <c r="B475" s="33" t="s">
        <v>2423</v>
      </c>
      <c r="C475" s="33" t="s">
        <v>2424</v>
      </c>
      <c r="D475" s="33" t="s">
        <v>2425</v>
      </c>
      <c r="E475" s="33" t="s">
        <v>759</v>
      </c>
      <c r="F475" s="33" t="s">
        <v>685</v>
      </c>
      <c r="G475" s="33" t="s">
        <v>686</v>
      </c>
      <c r="H475" s="33" t="s">
        <v>687</v>
      </c>
      <c r="I475" s="33" t="n">
        <v>64</v>
      </c>
      <c r="J475" s="33" t="s">
        <v>768</v>
      </c>
      <c r="K475" s="35" t="n">
        <v>65876</v>
      </c>
      <c r="L475" s="36" t="n">
        <v>3.2</v>
      </c>
      <c r="M475" s="37" t="n">
        <v>30</v>
      </c>
      <c r="N475" s="37" t="n">
        <v>1130</v>
      </c>
      <c r="O475" s="37" t="n">
        <v>0</v>
      </c>
      <c r="P475" s="33" t="s">
        <v>711</v>
      </c>
    </row>
    <row r="476" customFormat="false" ht="15" hidden="false" customHeight="false" outlineLevel="0" collapsed="false">
      <c r="A476" s="33" t="s">
        <v>2426</v>
      </c>
      <c r="B476" s="33" t="s">
        <v>2427</v>
      </c>
      <c r="C476" s="33" t="s">
        <v>2428</v>
      </c>
      <c r="D476" s="33" t="s">
        <v>2429</v>
      </c>
      <c r="E476" s="33" t="s">
        <v>1343</v>
      </c>
      <c r="F476" s="33" t="s">
        <v>685</v>
      </c>
      <c r="G476" s="33" t="s">
        <v>686</v>
      </c>
      <c r="H476" s="33" t="s">
        <v>687</v>
      </c>
      <c r="I476" s="33" t="n">
        <v>64</v>
      </c>
      <c r="J476" s="33" t="s">
        <v>821</v>
      </c>
      <c r="K476" s="35" t="n">
        <v>85045</v>
      </c>
      <c r="L476" s="36" t="n">
        <v>7.1</v>
      </c>
      <c r="M476" s="37" t="n">
        <v>1354</v>
      </c>
      <c r="N476" s="37" t="n">
        <v>17971</v>
      </c>
      <c r="O476" s="37" t="n">
        <v>4</v>
      </c>
      <c r="P476" s="33" t="s">
        <v>723</v>
      </c>
    </row>
    <row r="477" customFormat="false" ht="15" hidden="false" customHeight="false" outlineLevel="0" collapsed="false">
      <c r="A477" s="33" t="s">
        <v>2430</v>
      </c>
      <c r="B477" s="33" t="s">
        <v>2431</v>
      </c>
      <c r="C477" s="33" t="s">
        <v>2432</v>
      </c>
      <c r="D477" s="33" t="s">
        <v>2433</v>
      </c>
      <c r="E477" s="33" t="s">
        <v>797</v>
      </c>
      <c r="F477" s="33" t="s">
        <v>685</v>
      </c>
      <c r="G477" s="33" t="s">
        <v>686</v>
      </c>
      <c r="H477" s="33" t="s">
        <v>733</v>
      </c>
      <c r="I477" s="33" t="n">
        <v>64</v>
      </c>
      <c r="J477" s="33" t="s">
        <v>803</v>
      </c>
      <c r="K477" s="35" t="n">
        <v>65308</v>
      </c>
      <c r="L477" s="36" t="n">
        <v>3.7</v>
      </c>
      <c r="M477" s="37" t="n">
        <v>0</v>
      </c>
      <c r="N477" s="37" t="n">
        <v>1000</v>
      </c>
      <c r="O477" s="37" t="n">
        <v>0</v>
      </c>
      <c r="P477" s="33" t="s">
        <v>688</v>
      </c>
    </row>
    <row r="478" customFormat="false" ht="15" hidden="false" customHeight="false" outlineLevel="0" collapsed="false">
      <c r="A478" s="33" t="s">
        <v>2434</v>
      </c>
      <c r="B478" s="33" t="s">
        <v>2435</v>
      </c>
      <c r="C478" s="33" t="s">
        <v>2436</v>
      </c>
      <c r="D478" s="33" t="s">
        <v>1709</v>
      </c>
      <c r="E478" s="33" t="s">
        <v>2437</v>
      </c>
      <c r="F478" s="33" t="s">
        <v>685</v>
      </c>
      <c r="G478" s="33" t="s">
        <v>686</v>
      </c>
      <c r="H478" s="33" t="s">
        <v>733</v>
      </c>
      <c r="I478" s="33" t="n">
        <v>64</v>
      </c>
      <c r="J478" s="33" t="s">
        <v>768</v>
      </c>
      <c r="K478" s="35" t="n">
        <v>84440</v>
      </c>
      <c r="L478" s="36" t="n">
        <v>6.5</v>
      </c>
      <c r="M478" s="37" t="n">
        <v>104</v>
      </c>
      <c r="N478" s="37" t="n">
        <v>2600</v>
      </c>
      <c r="O478" s="37" t="n">
        <v>0</v>
      </c>
      <c r="P478" s="33" t="s">
        <v>692</v>
      </c>
    </row>
    <row r="479" customFormat="false" ht="15" hidden="false" customHeight="false" outlineLevel="0" collapsed="false">
      <c r="A479" s="33" t="s">
        <v>2438</v>
      </c>
      <c r="B479" s="33" t="s">
        <v>2439</v>
      </c>
      <c r="C479" s="33" t="s">
        <v>2440</v>
      </c>
      <c r="D479" s="33" t="s">
        <v>2441</v>
      </c>
      <c r="E479" s="33" t="s">
        <v>852</v>
      </c>
      <c r="F479" s="33" t="s">
        <v>685</v>
      </c>
      <c r="G479" s="33" t="s">
        <v>686</v>
      </c>
      <c r="H479" s="33" t="s">
        <v>750</v>
      </c>
      <c r="I479" s="33" t="n">
        <v>64</v>
      </c>
      <c r="J479" s="33" t="s">
        <v>864</v>
      </c>
      <c r="K479" s="35" t="n">
        <v>104862</v>
      </c>
      <c r="L479" s="36" t="n">
        <v>9.1</v>
      </c>
      <c r="M479" s="37" t="n">
        <v>50</v>
      </c>
      <c r="N479" s="37" t="n">
        <v>8400</v>
      </c>
      <c r="O479" s="37" t="n">
        <v>0</v>
      </c>
      <c r="P479" s="33" t="s">
        <v>692</v>
      </c>
    </row>
    <row r="480" customFormat="false" ht="15" hidden="false" customHeight="false" outlineLevel="0" collapsed="false">
      <c r="A480" s="33" t="s">
        <v>2442</v>
      </c>
      <c r="B480" s="33" t="s">
        <v>2443</v>
      </c>
      <c r="C480" s="33" t="s">
        <v>2444</v>
      </c>
      <c r="D480" s="33" t="s">
        <v>2445</v>
      </c>
      <c r="E480" s="33" t="s">
        <v>1951</v>
      </c>
      <c r="F480" s="33" t="s">
        <v>685</v>
      </c>
      <c r="G480" s="33" t="s">
        <v>686</v>
      </c>
      <c r="H480" s="33" t="s">
        <v>750</v>
      </c>
      <c r="I480" s="33" t="n">
        <v>65</v>
      </c>
      <c r="J480" s="33" t="s">
        <v>717</v>
      </c>
      <c r="K480" s="35" t="n">
        <v>62398</v>
      </c>
      <c r="L480" s="36" t="n">
        <v>3.2</v>
      </c>
      <c r="M480" s="37" t="n">
        <v>36</v>
      </c>
      <c r="N480" s="37" t="n">
        <v>14100</v>
      </c>
      <c r="O480" s="37" t="n">
        <v>0</v>
      </c>
      <c r="P480" s="33" t="s">
        <v>760</v>
      </c>
    </row>
    <row r="481" customFormat="false" ht="15" hidden="false" customHeight="false" outlineLevel="0" collapsed="false">
      <c r="A481" s="33" t="s">
        <v>2446</v>
      </c>
      <c r="B481" s="33" t="s">
        <v>2447</v>
      </c>
      <c r="C481" s="33" t="s">
        <v>2448</v>
      </c>
      <c r="D481" s="33" t="s">
        <v>2449</v>
      </c>
      <c r="E481" s="33" t="s">
        <v>684</v>
      </c>
      <c r="F481" s="33" t="s">
        <v>685</v>
      </c>
      <c r="G481" s="33" t="s">
        <v>686</v>
      </c>
      <c r="H481" s="33" t="s">
        <v>687</v>
      </c>
      <c r="I481" s="33" t="n">
        <v>65</v>
      </c>
      <c r="J481" s="33" t="s">
        <v>813</v>
      </c>
      <c r="K481" s="35" t="n">
        <v>61044</v>
      </c>
      <c r="L481" s="36" t="n">
        <v>3.1</v>
      </c>
      <c r="M481" s="37" t="n">
        <v>2147</v>
      </c>
      <c r="N481" s="37" t="n">
        <v>5441</v>
      </c>
      <c r="O481" s="37" t="n">
        <v>0</v>
      </c>
      <c r="P481" s="33" t="s">
        <v>692</v>
      </c>
    </row>
    <row r="482" customFormat="false" ht="15" hidden="false" customHeight="false" outlineLevel="0" collapsed="false">
      <c r="A482" s="33" t="s">
        <v>2450</v>
      </c>
      <c r="B482" s="33" t="s">
        <v>2451</v>
      </c>
      <c r="C482" s="33" t="s">
        <v>2452</v>
      </c>
      <c r="D482" s="33" t="s">
        <v>2453</v>
      </c>
      <c r="E482" s="33" t="s">
        <v>696</v>
      </c>
      <c r="F482" s="33" t="s">
        <v>685</v>
      </c>
      <c r="G482" s="33" t="s">
        <v>686</v>
      </c>
      <c r="H482" s="33" t="s">
        <v>687</v>
      </c>
      <c r="I482" s="33" t="n">
        <v>65</v>
      </c>
      <c r="J482" s="33" t="s">
        <v>693</v>
      </c>
      <c r="K482" s="35" t="n">
        <v>87445</v>
      </c>
      <c r="L482" s="36" t="n">
        <v>7.5</v>
      </c>
      <c r="M482" s="37" t="n">
        <v>8272</v>
      </c>
      <c r="N482" s="37" t="n">
        <v>16867</v>
      </c>
      <c r="O482" s="37" t="n">
        <v>6</v>
      </c>
      <c r="P482" s="33" t="s">
        <v>742</v>
      </c>
    </row>
    <row r="483" customFormat="false" ht="15" hidden="false" customHeight="false" outlineLevel="0" collapsed="false">
      <c r="A483" s="33" t="s">
        <v>2454</v>
      </c>
      <c r="B483" s="33" t="s">
        <v>2455</v>
      </c>
      <c r="C483" s="33" t="s">
        <v>2456</v>
      </c>
      <c r="D483" s="33" t="s">
        <v>2457</v>
      </c>
      <c r="E483" s="33" t="s">
        <v>759</v>
      </c>
      <c r="F483" s="33" t="s">
        <v>685</v>
      </c>
      <c r="G483" s="33" t="s">
        <v>686</v>
      </c>
      <c r="H483" s="33" t="s">
        <v>750</v>
      </c>
      <c r="I483" s="33" t="n">
        <v>65</v>
      </c>
      <c r="J483" s="33" t="s">
        <v>751</v>
      </c>
      <c r="K483" s="35" t="n">
        <v>73986</v>
      </c>
      <c r="L483" s="36" t="n">
        <v>4.8</v>
      </c>
      <c r="M483" s="37" t="n">
        <v>173</v>
      </c>
      <c r="N483" s="37" t="n">
        <v>2849</v>
      </c>
      <c r="O483" s="37" t="n">
        <v>0</v>
      </c>
      <c r="P483" s="33" t="s">
        <v>760</v>
      </c>
    </row>
    <row r="484" customFormat="false" ht="15" hidden="false" customHeight="false" outlineLevel="0" collapsed="false">
      <c r="A484" s="33" t="s">
        <v>2458</v>
      </c>
      <c r="B484" s="33" t="s">
        <v>2459</v>
      </c>
      <c r="C484" s="33" t="s">
        <v>2460</v>
      </c>
      <c r="D484" s="33" t="s">
        <v>2461</v>
      </c>
      <c r="E484" s="33" t="s">
        <v>797</v>
      </c>
      <c r="F484" s="33" t="s">
        <v>685</v>
      </c>
      <c r="G484" s="33" t="s">
        <v>686</v>
      </c>
      <c r="H484" s="33" t="s">
        <v>687</v>
      </c>
      <c r="I484" s="33" t="n">
        <v>65</v>
      </c>
      <c r="J484" s="33" t="s">
        <v>799</v>
      </c>
      <c r="K484" s="35" t="n">
        <v>74590</v>
      </c>
      <c r="L484" s="36" t="n">
        <v>5.3</v>
      </c>
      <c r="M484" s="37" t="n">
        <v>11381</v>
      </c>
      <c r="N484" s="37" t="n">
        <v>23797</v>
      </c>
      <c r="O484" s="37" t="n">
        <v>17</v>
      </c>
      <c r="P484" s="33" t="s">
        <v>268</v>
      </c>
    </row>
    <row r="485" customFormat="false" ht="15" hidden="false" customHeight="false" outlineLevel="0" collapsed="false">
      <c r="A485" s="33" t="s">
        <v>2462</v>
      </c>
      <c r="B485" s="33" t="s">
        <v>2463</v>
      </c>
      <c r="C485" s="33" t="s">
        <v>2464</v>
      </c>
      <c r="D485" s="33" t="s">
        <v>2465</v>
      </c>
      <c r="E485" s="33" t="s">
        <v>824</v>
      </c>
      <c r="F485" s="33" t="s">
        <v>685</v>
      </c>
      <c r="G485" s="33" t="s">
        <v>686</v>
      </c>
      <c r="H485" s="33" t="s">
        <v>687</v>
      </c>
      <c r="I485" s="33" t="n">
        <v>65</v>
      </c>
      <c r="J485" s="33" t="s">
        <v>807</v>
      </c>
      <c r="K485" s="35" t="n">
        <v>82992</v>
      </c>
      <c r="L485" s="36" t="n">
        <v>6.7</v>
      </c>
      <c r="M485" s="37" t="n">
        <v>331</v>
      </c>
      <c r="N485" s="37" t="n">
        <v>3419</v>
      </c>
      <c r="O485" s="37" t="n">
        <v>0</v>
      </c>
      <c r="P485" s="33" t="s">
        <v>688</v>
      </c>
    </row>
    <row r="486" customFormat="false" ht="15" hidden="false" customHeight="false" outlineLevel="0" collapsed="false">
      <c r="A486" s="33" t="s">
        <v>2466</v>
      </c>
      <c r="B486" s="33" t="s">
        <v>2467</v>
      </c>
      <c r="C486" s="33" t="s">
        <v>2468</v>
      </c>
      <c r="D486" s="33" t="s">
        <v>2469</v>
      </c>
      <c r="E486" s="33" t="s">
        <v>1789</v>
      </c>
      <c r="F486" s="33" t="s">
        <v>685</v>
      </c>
      <c r="G486" s="33" t="s">
        <v>686</v>
      </c>
      <c r="H486" s="33" t="s">
        <v>750</v>
      </c>
      <c r="I486" s="33" t="n">
        <v>65</v>
      </c>
      <c r="J486" s="33" t="s">
        <v>930</v>
      </c>
      <c r="K486" s="35" t="n">
        <v>130064</v>
      </c>
      <c r="L486" s="36" t="n">
        <v>15.7</v>
      </c>
      <c r="M486" s="37" t="n">
        <v>817</v>
      </c>
      <c r="N486" s="37" t="n">
        <v>29394</v>
      </c>
      <c r="O486" s="37" t="n">
        <v>0</v>
      </c>
      <c r="P486" s="33" t="s">
        <v>828</v>
      </c>
    </row>
    <row r="487" customFormat="false" ht="15" hidden="false" customHeight="false" outlineLevel="0" collapsed="false">
      <c r="A487" s="33" t="s">
        <v>2470</v>
      </c>
      <c r="B487" s="33" t="s">
        <v>2471</v>
      </c>
      <c r="C487" s="33" t="s">
        <v>2472</v>
      </c>
      <c r="D487" s="33" t="s">
        <v>2465</v>
      </c>
      <c r="E487" s="33" t="s">
        <v>759</v>
      </c>
      <c r="F487" s="33" t="s">
        <v>685</v>
      </c>
      <c r="G487" s="33" t="s">
        <v>686</v>
      </c>
      <c r="H487" s="33" t="s">
        <v>687</v>
      </c>
      <c r="I487" s="33" t="n">
        <v>66</v>
      </c>
      <c r="J487" s="33" t="s">
        <v>771</v>
      </c>
      <c r="K487" s="35" t="n">
        <v>67106</v>
      </c>
      <c r="L487" s="36" t="n">
        <v>3.6</v>
      </c>
      <c r="M487" s="37" t="n">
        <v>1104</v>
      </c>
      <c r="N487" s="37" t="n">
        <v>2291</v>
      </c>
      <c r="O487" s="37" t="n">
        <v>1</v>
      </c>
      <c r="P487" s="33" t="s">
        <v>760</v>
      </c>
    </row>
    <row r="488" customFormat="false" ht="15" hidden="false" customHeight="false" outlineLevel="0" collapsed="false">
      <c r="A488" s="33" t="s">
        <v>2473</v>
      </c>
      <c r="B488" s="33"/>
      <c r="C488" s="33" t="s">
        <v>2474</v>
      </c>
      <c r="D488" s="33" t="s">
        <v>2475</v>
      </c>
      <c r="E488" s="33" t="s">
        <v>1343</v>
      </c>
      <c r="F488" s="33" t="s">
        <v>685</v>
      </c>
      <c r="G488" s="33" t="s">
        <v>686</v>
      </c>
      <c r="H488" s="33" t="s">
        <v>1003</v>
      </c>
      <c r="I488" s="33" t="n">
        <v>66</v>
      </c>
      <c r="J488" s="33" t="s">
        <v>829</v>
      </c>
      <c r="K488" s="35" t="n">
        <v>84105</v>
      </c>
      <c r="L488" s="36" t="n">
        <v>6.9</v>
      </c>
      <c r="M488" s="37" t="n">
        <v>95</v>
      </c>
      <c r="N488" s="37" t="n">
        <v>6000</v>
      </c>
      <c r="O488" s="37" t="n">
        <v>0</v>
      </c>
      <c r="P488" s="33" t="s">
        <v>692</v>
      </c>
    </row>
    <row r="489" customFormat="false" ht="15" hidden="false" customHeight="false" outlineLevel="0" collapsed="false">
      <c r="A489" s="33" t="s">
        <v>2476</v>
      </c>
      <c r="B489" s="33" t="s">
        <v>2477</v>
      </c>
      <c r="C489" s="33" t="s">
        <v>2478</v>
      </c>
      <c r="D489" s="33" t="s">
        <v>2479</v>
      </c>
      <c r="E489" s="33" t="s">
        <v>792</v>
      </c>
      <c r="F489" s="33" t="s">
        <v>685</v>
      </c>
      <c r="G489" s="33" t="s">
        <v>686</v>
      </c>
      <c r="H489" s="33" t="s">
        <v>740</v>
      </c>
      <c r="I489" s="33" t="n">
        <v>66</v>
      </c>
      <c r="J489" s="33" t="s">
        <v>789</v>
      </c>
      <c r="K489" s="35" t="n">
        <v>77107</v>
      </c>
      <c r="L489" s="36" t="n">
        <v>5.1</v>
      </c>
      <c r="M489" s="37" t="n">
        <v>1920</v>
      </c>
      <c r="N489" s="37" t="n">
        <v>7300</v>
      </c>
      <c r="O489" s="37" t="n">
        <v>0</v>
      </c>
      <c r="P489" s="33" t="s">
        <v>688</v>
      </c>
    </row>
    <row r="490" customFormat="false" ht="15" hidden="false" customHeight="false" outlineLevel="0" collapsed="false">
      <c r="A490" s="33" t="s">
        <v>2480</v>
      </c>
      <c r="B490" s="33"/>
      <c r="C490" s="33" t="s">
        <v>2481</v>
      </c>
      <c r="D490" s="33" t="s">
        <v>2482</v>
      </c>
      <c r="E490" s="33" t="s">
        <v>810</v>
      </c>
      <c r="F490" s="33" t="s">
        <v>685</v>
      </c>
      <c r="G490" s="33" t="s">
        <v>686</v>
      </c>
      <c r="H490" s="33" t="s">
        <v>885</v>
      </c>
      <c r="I490" s="33" t="n">
        <v>66</v>
      </c>
      <c r="J490" s="33" t="s">
        <v>839</v>
      </c>
      <c r="K490" s="35" t="n">
        <v>102964</v>
      </c>
      <c r="L490" s="36" t="n">
        <v>10</v>
      </c>
      <c r="M490" s="37" t="n">
        <v>0</v>
      </c>
      <c r="N490" s="37" t="n">
        <v>2125</v>
      </c>
      <c r="O490" s="37" t="n">
        <v>0</v>
      </c>
      <c r="P490" s="33" t="s">
        <v>692</v>
      </c>
    </row>
    <row r="491" customFormat="false" ht="15" hidden="false" customHeight="false" outlineLevel="0" collapsed="false">
      <c r="A491" s="33" t="s">
        <v>2483</v>
      </c>
      <c r="B491" s="33" t="s">
        <v>2484</v>
      </c>
      <c r="C491" s="33" t="s">
        <v>2485</v>
      </c>
      <c r="D491" s="33" t="s">
        <v>2399</v>
      </c>
      <c r="E491" s="33" t="s">
        <v>842</v>
      </c>
      <c r="F491" s="33" t="s">
        <v>685</v>
      </c>
      <c r="G491" s="33" t="s">
        <v>686</v>
      </c>
      <c r="H491" s="33" t="s">
        <v>687</v>
      </c>
      <c r="I491" s="33" t="n">
        <v>66</v>
      </c>
      <c r="J491" s="33" t="s">
        <v>782</v>
      </c>
      <c r="K491" s="35" t="n">
        <v>80233</v>
      </c>
      <c r="L491" s="36" t="n">
        <v>5.6</v>
      </c>
      <c r="M491" s="37" t="n">
        <v>385</v>
      </c>
      <c r="N491" s="37" t="n">
        <v>16063</v>
      </c>
      <c r="O491" s="37" t="n">
        <v>8</v>
      </c>
      <c r="P491" s="33" t="s">
        <v>688</v>
      </c>
    </row>
    <row r="492" customFormat="false" ht="15" hidden="false" customHeight="false" outlineLevel="0" collapsed="false">
      <c r="A492" s="33" t="s">
        <v>2486</v>
      </c>
      <c r="B492" s="33" t="s">
        <v>2487</v>
      </c>
      <c r="C492" s="33" t="s">
        <v>2488</v>
      </c>
      <c r="D492" s="33" t="s">
        <v>2489</v>
      </c>
      <c r="E492" s="33" t="s">
        <v>852</v>
      </c>
      <c r="F492" s="33" t="s">
        <v>685</v>
      </c>
      <c r="G492" s="33" t="s">
        <v>686</v>
      </c>
      <c r="H492" s="33" t="s">
        <v>687</v>
      </c>
      <c r="I492" s="33" t="n">
        <v>66</v>
      </c>
      <c r="J492" s="33" t="s">
        <v>873</v>
      </c>
      <c r="K492" s="35" t="n">
        <v>76307</v>
      </c>
      <c r="L492" s="36" t="n">
        <v>5.2</v>
      </c>
      <c r="M492" s="37" t="n">
        <v>1481</v>
      </c>
      <c r="N492" s="37" t="n">
        <v>10244</v>
      </c>
      <c r="O492" s="37" t="n">
        <v>14</v>
      </c>
      <c r="P492" s="33" t="s">
        <v>723</v>
      </c>
    </row>
    <row r="493" customFormat="false" ht="15" hidden="false" customHeight="false" outlineLevel="0" collapsed="false">
      <c r="A493" s="33" t="s">
        <v>2490</v>
      </c>
      <c r="B493" s="33" t="s">
        <v>2491</v>
      </c>
      <c r="C493" s="33" t="s">
        <v>2492</v>
      </c>
      <c r="D493" s="33" t="s">
        <v>2493</v>
      </c>
      <c r="E493" s="33" t="s">
        <v>852</v>
      </c>
      <c r="F493" s="33" t="s">
        <v>685</v>
      </c>
      <c r="G493" s="33" t="s">
        <v>686</v>
      </c>
      <c r="H493" s="33" t="s">
        <v>687</v>
      </c>
      <c r="I493" s="33" t="n">
        <v>66</v>
      </c>
      <c r="J493" s="33" t="s">
        <v>849</v>
      </c>
      <c r="K493" s="35" t="n">
        <v>81018</v>
      </c>
      <c r="L493" s="36" t="n">
        <v>6.1</v>
      </c>
      <c r="M493" s="37" t="n">
        <v>22595</v>
      </c>
      <c r="N493" s="37" t="n">
        <v>44727</v>
      </c>
      <c r="O493" s="37" t="n">
        <v>102</v>
      </c>
      <c r="P493" s="33" t="s">
        <v>688</v>
      </c>
    </row>
    <row r="494" customFormat="false" ht="15" hidden="false" customHeight="false" outlineLevel="0" collapsed="false">
      <c r="A494" s="33" t="s">
        <v>2494</v>
      </c>
      <c r="B494" s="33" t="s">
        <v>2495</v>
      </c>
      <c r="C494" s="33" t="s">
        <v>2496</v>
      </c>
      <c r="D494" s="33" t="s">
        <v>2496</v>
      </c>
      <c r="E494" s="33" t="s">
        <v>879</v>
      </c>
      <c r="F494" s="33" t="s">
        <v>685</v>
      </c>
      <c r="G494" s="33" t="s">
        <v>686</v>
      </c>
      <c r="H494" s="33" t="s">
        <v>687</v>
      </c>
      <c r="I494" s="33" t="n">
        <v>66</v>
      </c>
      <c r="J494" s="33" t="s">
        <v>689</v>
      </c>
      <c r="K494" s="35" t="n">
        <v>69587</v>
      </c>
      <c r="L494" s="36" t="n">
        <v>4.3</v>
      </c>
      <c r="M494" s="37" t="n">
        <v>140</v>
      </c>
      <c r="N494" s="37" t="n">
        <v>1138</v>
      </c>
      <c r="O494" s="37" t="n">
        <v>0</v>
      </c>
      <c r="P494" s="33" t="s">
        <v>688</v>
      </c>
    </row>
    <row r="495" customFormat="false" ht="15" hidden="false" customHeight="false" outlineLevel="0" collapsed="false">
      <c r="A495" s="33" t="s">
        <v>2497</v>
      </c>
      <c r="B495" s="33" t="s">
        <v>2498</v>
      </c>
      <c r="C495" s="33" t="s">
        <v>2499</v>
      </c>
      <c r="D495" s="33" t="s">
        <v>2219</v>
      </c>
      <c r="E495" s="33" t="s">
        <v>684</v>
      </c>
      <c r="F495" s="33" t="s">
        <v>685</v>
      </c>
      <c r="G495" s="33" t="s">
        <v>686</v>
      </c>
      <c r="H495" s="33" t="s">
        <v>939</v>
      </c>
      <c r="I495" s="33" t="n">
        <v>67</v>
      </c>
      <c r="J495" s="33" t="s">
        <v>681</v>
      </c>
      <c r="K495" s="35" t="n">
        <v>75171</v>
      </c>
      <c r="L495" s="36" t="n">
        <v>5.6</v>
      </c>
      <c r="M495" s="37" t="n">
        <v>10000</v>
      </c>
      <c r="N495" s="37" t="n">
        <v>30000</v>
      </c>
      <c r="O495" s="37" t="n">
        <v>2</v>
      </c>
      <c r="P495" s="33" t="s">
        <v>688</v>
      </c>
    </row>
    <row r="496" customFormat="false" ht="15" hidden="false" customHeight="false" outlineLevel="0" collapsed="false">
      <c r="A496" s="33" t="s">
        <v>2500</v>
      </c>
      <c r="B496" s="33" t="s">
        <v>2501</v>
      </c>
      <c r="C496" s="33" t="s">
        <v>2502</v>
      </c>
      <c r="D496" s="33" t="s">
        <v>2134</v>
      </c>
      <c r="E496" s="33" t="s">
        <v>696</v>
      </c>
      <c r="F496" s="33" t="s">
        <v>685</v>
      </c>
      <c r="G496" s="33" t="s">
        <v>686</v>
      </c>
      <c r="H496" s="33" t="s">
        <v>798</v>
      </c>
      <c r="I496" s="33" t="n">
        <v>67</v>
      </c>
      <c r="J496" s="33" t="s">
        <v>693</v>
      </c>
      <c r="K496" s="35" t="n">
        <v>89626</v>
      </c>
      <c r="L496" s="36" t="n">
        <v>7.9</v>
      </c>
      <c r="M496" s="37" t="n">
        <v>0</v>
      </c>
      <c r="N496" s="37" t="n">
        <v>0</v>
      </c>
      <c r="O496" s="37" t="n">
        <v>0</v>
      </c>
      <c r="P496" s="33"/>
    </row>
    <row r="497" customFormat="false" ht="15" hidden="false" customHeight="false" outlineLevel="0" collapsed="false">
      <c r="A497" s="33" t="s">
        <v>2503</v>
      </c>
      <c r="B497" s="33"/>
      <c r="C497" s="33" t="s">
        <v>2504</v>
      </c>
      <c r="D497" s="33" t="s">
        <v>2505</v>
      </c>
      <c r="E497" s="33" t="s">
        <v>706</v>
      </c>
      <c r="F497" s="33" t="s">
        <v>685</v>
      </c>
      <c r="G497" s="33" t="s">
        <v>686</v>
      </c>
      <c r="H497" s="33" t="s">
        <v>687</v>
      </c>
      <c r="I497" s="33" t="n">
        <v>67</v>
      </c>
      <c r="J497" s="33" t="s">
        <v>703</v>
      </c>
      <c r="K497" s="35" t="n">
        <v>129687</v>
      </c>
      <c r="L497" s="36" t="n">
        <v>12.2</v>
      </c>
      <c r="M497" s="37" t="n">
        <v>70</v>
      </c>
      <c r="N497" s="37" t="n">
        <v>1207</v>
      </c>
      <c r="O497" s="37" t="n">
        <v>0</v>
      </c>
      <c r="P497" s="33" t="s">
        <v>711</v>
      </c>
    </row>
    <row r="498" customFormat="false" ht="15" hidden="false" customHeight="false" outlineLevel="0" collapsed="false">
      <c r="A498" s="33" t="s">
        <v>2506</v>
      </c>
      <c r="B498" s="33" t="s">
        <v>2507</v>
      </c>
      <c r="C498" s="33" t="s">
        <v>2508</v>
      </c>
      <c r="D498" s="33" t="s">
        <v>1166</v>
      </c>
      <c r="E498" s="33" t="s">
        <v>1659</v>
      </c>
      <c r="F498" s="33" t="s">
        <v>685</v>
      </c>
      <c r="G498" s="33" t="s">
        <v>686</v>
      </c>
      <c r="H498" s="33" t="s">
        <v>687</v>
      </c>
      <c r="I498" s="33" t="n">
        <v>67</v>
      </c>
      <c r="J498" s="33" t="s">
        <v>1351</v>
      </c>
      <c r="K498" s="35" t="n">
        <v>79598</v>
      </c>
      <c r="L498" s="36" t="n">
        <v>5.9</v>
      </c>
      <c r="M498" s="37" t="n">
        <v>500</v>
      </c>
      <c r="N498" s="37" t="n">
        <v>6900</v>
      </c>
      <c r="O498" s="37" t="n">
        <v>3</v>
      </c>
      <c r="P498" s="33" t="s">
        <v>692</v>
      </c>
    </row>
    <row r="499" customFormat="false" ht="15" hidden="false" customHeight="false" outlineLevel="0" collapsed="false">
      <c r="A499" s="33" t="s">
        <v>2509</v>
      </c>
      <c r="B499" s="33" t="s">
        <v>2510</v>
      </c>
      <c r="C499" s="33" t="s">
        <v>2511</v>
      </c>
      <c r="D499" s="33" t="s">
        <v>2197</v>
      </c>
      <c r="E499" s="33" t="s">
        <v>710</v>
      </c>
      <c r="F499" s="33" t="s">
        <v>685</v>
      </c>
      <c r="G499" s="33" t="s">
        <v>686</v>
      </c>
      <c r="H499" s="33" t="s">
        <v>687</v>
      </c>
      <c r="I499" s="33" t="n">
        <v>67</v>
      </c>
      <c r="J499" s="33" t="s">
        <v>726</v>
      </c>
      <c r="K499" s="35" t="n">
        <v>94299</v>
      </c>
      <c r="L499" s="36" t="n">
        <v>7.4</v>
      </c>
      <c r="M499" s="37" t="n">
        <v>3800</v>
      </c>
      <c r="N499" s="37" t="n">
        <v>29000</v>
      </c>
      <c r="O499" s="37" t="n">
        <v>0</v>
      </c>
      <c r="P499" s="33" t="s">
        <v>828</v>
      </c>
    </row>
    <row r="500" customFormat="false" ht="15" hidden="false" customHeight="false" outlineLevel="0" collapsed="false">
      <c r="A500" s="33" t="s">
        <v>2512</v>
      </c>
      <c r="B500" s="33" t="s">
        <v>2513</v>
      </c>
      <c r="C500" s="33" t="s">
        <v>2514</v>
      </c>
      <c r="D500" s="33" t="s">
        <v>2515</v>
      </c>
      <c r="E500" s="33" t="s">
        <v>777</v>
      </c>
      <c r="F500" s="33" t="s">
        <v>685</v>
      </c>
      <c r="G500" s="33" t="s">
        <v>686</v>
      </c>
      <c r="H500" s="33" t="s">
        <v>687</v>
      </c>
      <c r="I500" s="33" t="n">
        <v>67</v>
      </c>
      <c r="J500" s="33" t="s">
        <v>778</v>
      </c>
      <c r="K500" s="35" t="n">
        <v>94365</v>
      </c>
      <c r="L500" s="36" t="n">
        <v>9.8</v>
      </c>
      <c r="M500" s="37" t="n">
        <v>1793</v>
      </c>
      <c r="N500" s="37" t="n">
        <v>18687</v>
      </c>
      <c r="O500" s="37" t="n">
        <v>12</v>
      </c>
      <c r="P500" s="33" t="s">
        <v>723</v>
      </c>
    </row>
    <row r="501" customFormat="false" ht="15" hidden="false" customHeight="false" outlineLevel="0" collapsed="false">
      <c r="A501" s="33" t="s">
        <v>2516</v>
      </c>
      <c r="B501" s="33"/>
      <c r="C501" s="33" t="s">
        <v>2517</v>
      </c>
      <c r="D501" s="33" t="s">
        <v>2518</v>
      </c>
      <c r="E501" s="33" t="s">
        <v>852</v>
      </c>
      <c r="F501" s="33" t="s">
        <v>685</v>
      </c>
      <c r="G501" s="33" t="s">
        <v>686</v>
      </c>
      <c r="H501" s="33" t="s">
        <v>687</v>
      </c>
      <c r="I501" s="33" t="n">
        <v>67</v>
      </c>
      <c r="J501" s="33" t="s">
        <v>873</v>
      </c>
      <c r="K501" s="35" t="n">
        <v>70554</v>
      </c>
      <c r="L501" s="36" t="n">
        <v>4.3</v>
      </c>
      <c r="M501" s="37" t="n">
        <v>0</v>
      </c>
      <c r="N501" s="37" t="n">
        <v>1100</v>
      </c>
      <c r="O501" s="37" t="n">
        <v>0</v>
      </c>
      <c r="P501" s="33" t="s">
        <v>688</v>
      </c>
    </row>
    <row r="502" customFormat="false" ht="15" hidden="false" customHeight="false" outlineLevel="0" collapsed="false">
      <c r="A502" s="33" t="s">
        <v>2519</v>
      </c>
      <c r="B502" s="33" t="s">
        <v>2520</v>
      </c>
      <c r="C502" s="33" t="s">
        <v>2521</v>
      </c>
      <c r="D502" s="33" t="s">
        <v>2522</v>
      </c>
      <c r="E502" s="33" t="s">
        <v>2215</v>
      </c>
      <c r="F502" s="33" t="s">
        <v>685</v>
      </c>
      <c r="G502" s="33" t="s">
        <v>686</v>
      </c>
      <c r="H502" s="33" t="s">
        <v>764</v>
      </c>
      <c r="I502" s="33" t="n">
        <v>67</v>
      </c>
      <c r="J502" s="33" t="s">
        <v>751</v>
      </c>
      <c r="K502" s="35" t="n">
        <v>114714</v>
      </c>
      <c r="L502" s="36" t="n">
        <v>10.6</v>
      </c>
      <c r="M502" s="37" t="n">
        <v>2000</v>
      </c>
      <c r="N502" s="37" t="n">
        <v>20000</v>
      </c>
      <c r="O502" s="37" t="n">
        <v>5</v>
      </c>
      <c r="P502" s="33" t="s">
        <v>742</v>
      </c>
    </row>
    <row r="503" customFormat="false" ht="15" hidden="false" customHeight="false" outlineLevel="0" collapsed="false">
      <c r="A503" s="33" t="s">
        <v>2523</v>
      </c>
      <c r="B503" s="33" t="s">
        <v>2524</v>
      </c>
      <c r="C503" s="33" t="s">
        <v>2525</v>
      </c>
      <c r="D503" s="33" t="s">
        <v>2526</v>
      </c>
      <c r="E503" s="33" t="s">
        <v>684</v>
      </c>
      <c r="F503" s="33" t="s">
        <v>883</v>
      </c>
      <c r="G503" s="33" t="s">
        <v>686</v>
      </c>
      <c r="H503" s="33" t="s">
        <v>944</v>
      </c>
      <c r="I503" s="33" t="n">
        <v>68</v>
      </c>
      <c r="J503" s="33" t="s">
        <v>681</v>
      </c>
      <c r="K503" s="35" t="n">
        <v>72366</v>
      </c>
      <c r="L503" s="36" t="n">
        <v>4.6</v>
      </c>
      <c r="M503" s="37" t="n">
        <v>0</v>
      </c>
      <c r="N503" s="37" t="n">
        <v>0</v>
      </c>
      <c r="O503" s="37" t="n">
        <v>0</v>
      </c>
      <c r="P503" s="33"/>
    </row>
    <row r="504" customFormat="false" ht="15" hidden="false" customHeight="false" outlineLevel="0" collapsed="false">
      <c r="A504" s="33" t="s">
        <v>2527</v>
      </c>
      <c r="B504" s="33" t="s">
        <v>2528</v>
      </c>
      <c r="C504" s="33" t="s">
        <v>2529</v>
      </c>
      <c r="D504" s="33" t="s">
        <v>2529</v>
      </c>
      <c r="E504" s="33" t="s">
        <v>684</v>
      </c>
      <c r="F504" s="33" t="s">
        <v>685</v>
      </c>
      <c r="G504" s="33" t="s">
        <v>686</v>
      </c>
      <c r="H504" s="33" t="s">
        <v>750</v>
      </c>
      <c r="I504" s="33" t="n">
        <v>68</v>
      </c>
      <c r="J504" s="33" t="s">
        <v>681</v>
      </c>
      <c r="K504" s="35" t="n">
        <v>183677</v>
      </c>
      <c r="L504" s="36" t="n">
        <v>18.8</v>
      </c>
      <c r="M504" s="37" t="n">
        <v>1750</v>
      </c>
      <c r="N504" s="37" t="n">
        <v>20000</v>
      </c>
      <c r="O504" s="37" t="n">
        <v>0</v>
      </c>
      <c r="P504" s="33" t="s">
        <v>723</v>
      </c>
    </row>
    <row r="505" customFormat="false" ht="15" hidden="false" customHeight="false" outlineLevel="0" collapsed="false">
      <c r="A505" s="33" t="s">
        <v>2530</v>
      </c>
      <c r="B505" s="33"/>
      <c r="C505" s="33" t="s">
        <v>2531</v>
      </c>
      <c r="D505" s="33" t="s">
        <v>2532</v>
      </c>
      <c r="E505" s="33" t="s">
        <v>696</v>
      </c>
      <c r="F505" s="33" t="s">
        <v>685</v>
      </c>
      <c r="G505" s="33" t="s">
        <v>686</v>
      </c>
      <c r="H505" s="33" t="s">
        <v>687</v>
      </c>
      <c r="I505" s="33" t="n">
        <v>68</v>
      </c>
      <c r="J505" s="33" t="s">
        <v>693</v>
      </c>
      <c r="K505" s="35" t="n">
        <v>64280</v>
      </c>
      <c r="L505" s="36" t="n">
        <v>3.8</v>
      </c>
      <c r="M505" s="37" t="n">
        <v>0</v>
      </c>
      <c r="N505" s="37" t="n">
        <v>1500</v>
      </c>
      <c r="O505" s="37" t="n">
        <v>2</v>
      </c>
      <c r="P505" s="33" t="s">
        <v>688</v>
      </c>
    </row>
    <row r="506" customFormat="false" ht="15" hidden="false" customHeight="false" outlineLevel="0" collapsed="false">
      <c r="A506" s="33" t="s">
        <v>2533</v>
      </c>
      <c r="B506" s="33" t="s">
        <v>2534</v>
      </c>
      <c r="C506" s="33" t="s">
        <v>2535</v>
      </c>
      <c r="D506" s="33" t="s">
        <v>2536</v>
      </c>
      <c r="E506" s="33" t="s">
        <v>696</v>
      </c>
      <c r="F506" s="33" t="s">
        <v>685</v>
      </c>
      <c r="G506" s="33" t="s">
        <v>686</v>
      </c>
      <c r="H506" s="33" t="s">
        <v>707</v>
      </c>
      <c r="I506" s="33" t="n">
        <v>68</v>
      </c>
      <c r="J506" s="33" t="s">
        <v>698</v>
      </c>
      <c r="K506" s="35" t="n">
        <v>152848</v>
      </c>
      <c r="L506" s="36" t="n">
        <v>17.6</v>
      </c>
      <c r="M506" s="37" t="n">
        <v>10338</v>
      </c>
      <c r="N506" s="37" t="n">
        <v>25886</v>
      </c>
      <c r="O506" s="37" t="n">
        <v>27</v>
      </c>
      <c r="P506" s="33" t="s">
        <v>688</v>
      </c>
    </row>
    <row r="507" customFormat="false" ht="15" hidden="false" customHeight="false" outlineLevel="0" collapsed="false">
      <c r="A507" s="33" t="s">
        <v>2537</v>
      </c>
      <c r="B507" s="33" t="s">
        <v>2538</v>
      </c>
      <c r="C507" s="33" t="s">
        <v>2539</v>
      </c>
      <c r="D507" s="33" t="s">
        <v>831</v>
      </c>
      <c r="E507" s="33" t="s">
        <v>749</v>
      </c>
      <c r="F507" s="33" t="s">
        <v>685</v>
      </c>
      <c r="G507" s="33" t="s">
        <v>686</v>
      </c>
      <c r="H507" s="33" t="s">
        <v>687</v>
      </c>
      <c r="I507" s="33" t="n">
        <v>68</v>
      </c>
      <c r="J507" s="33" t="s">
        <v>1261</v>
      </c>
      <c r="K507" s="35" t="n">
        <v>55541</v>
      </c>
      <c r="L507" s="36" t="n">
        <v>2.8</v>
      </c>
      <c r="M507" s="37" t="n">
        <v>2826</v>
      </c>
      <c r="N507" s="37" t="n">
        <v>7473</v>
      </c>
      <c r="O507" s="37" t="n">
        <v>4</v>
      </c>
      <c r="P507" s="33" t="s">
        <v>692</v>
      </c>
    </row>
    <row r="508" customFormat="false" ht="15" hidden="false" customHeight="false" outlineLevel="0" collapsed="false">
      <c r="A508" s="33" t="s">
        <v>2540</v>
      </c>
      <c r="B508" s="33" t="s">
        <v>2541</v>
      </c>
      <c r="C508" s="33" t="s">
        <v>2542</v>
      </c>
      <c r="D508" s="33" t="s">
        <v>2543</v>
      </c>
      <c r="E508" s="33" t="s">
        <v>749</v>
      </c>
      <c r="F508" s="33" t="s">
        <v>685</v>
      </c>
      <c r="G508" s="33" t="s">
        <v>686</v>
      </c>
      <c r="H508" s="33" t="s">
        <v>750</v>
      </c>
      <c r="I508" s="33" t="n">
        <v>68</v>
      </c>
      <c r="J508" s="33" t="s">
        <v>746</v>
      </c>
      <c r="K508" s="35" t="n">
        <v>81167</v>
      </c>
      <c r="L508" s="36" t="n">
        <v>6.3</v>
      </c>
      <c r="M508" s="37" t="n">
        <v>0</v>
      </c>
      <c r="N508" s="37" t="n">
        <v>11000</v>
      </c>
      <c r="O508" s="37" t="n">
        <v>3</v>
      </c>
      <c r="P508" s="33" t="s">
        <v>692</v>
      </c>
    </row>
    <row r="509" customFormat="false" ht="15" hidden="false" customHeight="false" outlineLevel="0" collapsed="false">
      <c r="A509" s="33" t="s">
        <v>2544</v>
      </c>
      <c r="B509" s="33" t="s">
        <v>2545</v>
      </c>
      <c r="C509" s="33" t="s">
        <v>2546</v>
      </c>
      <c r="D509" s="33" t="s">
        <v>2547</v>
      </c>
      <c r="E509" s="33" t="s">
        <v>749</v>
      </c>
      <c r="F509" s="33" t="s">
        <v>685</v>
      </c>
      <c r="G509" s="33" t="s">
        <v>686</v>
      </c>
      <c r="H509" s="33" t="s">
        <v>750</v>
      </c>
      <c r="I509" s="33" t="n">
        <v>68</v>
      </c>
      <c r="J509" s="33" t="s">
        <v>746</v>
      </c>
      <c r="K509" s="35" t="n">
        <v>74434</v>
      </c>
      <c r="L509" s="36" t="n">
        <v>5.7</v>
      </c>
      <c r="M509" s="37" t="n">
        <v>0</v>
      </c>
      <c r="N509" s="37" t="n">
        <v>9000</v>
      </c>
      <c r="O509" s="37" t="n">
        <v>0</v>
      </c>
      <c r="P509" s="33" t="s">
        <v>688</v>
      </c>
    </row>
    <row r="510" customFormat="false" ht="15" hidden="false" customHeight="false" outlineLevel="0" collapsed="false">
      <c r="A510" s="33" t="s">
        <v>2548</v>
      </c>
      <c r="B510" s="33" t="s">
        <v>2549</v>
      </c>
      <c r="C510" s="33" t="s">
        <v>2550</v>
      </c>
      <c r="D510" s="33" t="s">
        <v>2551</v>
      </c>
      <c r="E510" s="33" t="s">
        <v>1069</v>
      </c>
      <c r="F510" s="33" t="s">
        <v>685</v>
      </c>
      <c r="G510" s="33" t="s">
        <v>686</v>
      </c>
      <c r="H510" s="33" t="s">
        <v>687</v>
      </c>
      <c r="I510" s="33" t="n">
        <v>68</v>
      </c>
      <c r="J510" s="33" t="s">
        <v>793</v>
      </c>
      <c r="K510" s="35" t="n">
        <v>73196</v>
      </c>
      <c r="L510" s="36" t="n">
        <v>5.2</v>
      </c>
      <c r="M510" s="37" t="n">
        <v>310</v>
      </c>
      <c r="N510" s="37" t="n">
        <v>2529</v>
      </c>
      <c r="O510" s="37" t="n">
        <v>2</v>
      </c>
      <c r="P510" s="33" t="s">
        <v>688</v>
      </c>
    </row>
    <row r="511" customFormat="false" ht="15" hidden="false" customHeight="false" outlineLevel="0" collapsed="false">
      <c r="A511" s="33" t="s">
        <v>2552</v>
      </c>
      <c r="B511" s="33" t="s">
        <v>2553</v>
      </c>
      <c r="C511" s="33" t="s">
        <v>2554</v>
      </c>
      <c r="D511" s="33" t="s">
        <v>2555</v>
      </c>
      <c r="E511" s="33" t="s">
        <v>2556</v>
      </c>
      <c r="F511" s="33" t="s">
        <v>685</v>
      </c>
      <c r="G511" s="33" t="s">
        <v>686</v>
      </c>
      <c r="H511" s="33" t="s">
        <v>687</v>
      </c>
      <c r="I511" s="33" t="n">
        <v>68</v>
      </c>
      <c r="J511" s="33" t="s">
        <v>843</v>
      </c>
      <c r="K511" s="35"/>
      <c r="L511" s="36"/>
      <c r="M511" s="37" t="n">
        <v>8445</v>
      </c>
      <c r="N511" s="37" t="n">
        <v>1372</v>
      </c>
      <c r="O511" s="37" t="n">
        <v>4</v>
      </c>
      <c r="P511" s="33" t="s">
        <v>760</v>
      </c>
    </row>
    <row r="512" customFormat="false" ht="15" hidden="false" customHeight="false" outlineLevel="0" collapsed="false">
      <c r="A512" s="33" t="s">
        <v>2557</v>
      </c>
      <c r="B512" s="33" t="s">
        <v>2558</v>
      </c>
      <c r="C512" s="33" t="s">
        <v>2559</v>
      </c>
      <c r="D512" s="33" t="s">
        <v>2560</v>
      </c>
      <c r="E512" s="33" t="s">
        <v>1951</v>
      </c>
      <c r="F512" s="33" t="s">
        <v>685</v>
      </c>
      <c r="G512" s="33" t="s">
        <v>686</v>
      </c>
      <c r="H512" s="33" t="s">
        <v>687</v>
      </c>
      <c r="I512" s="33" t="n">
        <v>69</v>
      </c>
      <c r="J512" s="33" t="s">
        <v>1261</v>
      </c>
      <c r="K512" s="35" t="n">
        <v>61450</v>
      </c>
      <c r="L512" s="36" t="n">
        <v>3.2</v>
      </c>
      <c r="M512" s="37" t="n">
        <v>0</v>
      </c>
      <c r="N512" s="37" t="n">
        <v>31667</v>
      </c>
      <c r="O512" s="37" t="n">
        <v>0</v>
      </c>
      <c r="P512" s="33" t="s">
        <v>700</v>
      </c>
    </row>
    <row r="513" customFormat="false" ht="15" hidden="false" customHeight="false" outlineLevel="0" collapsed="false">
      <c r="A513" s="33" t="s">
        <v>2561</v>
      </c>
      <c r="B513" s="33" t="s">
        <v>2562</v>
      </c>
      <c r="C513" s="33" t="s">
        <v>2563</v>
      </c>
      <c r="D513" s="33" t="s">
        <v>2564</v>
      </c>
      <c r="E513" s="33" t="s">
        <v>696</v>
      </c>
      <c r="F513" s="33" t="s">
        <v>685</v>
      </c>
      <c r="G513" s="33" t="s">
        <v>686</v>
      </c>
      <c r="H513" s="33" t="s">
        <v>687</v>
      </c>
      <c r="I513" s="33" t="n">
        <v>69</v>
      </c>
      <c r="J513" s="33" t="s">
        <v>698</v>
      </c>
      <c r="K513" s="35" t="n">
        <v>142758</v>
      </c>
      <c r="L513" s="36" t="n">
        <v>16.5</v>
      </c>
      <c r="M513" s="37" t="n">
        <v>1335</v>
      </c>
      <c r="N513" s="37" t="n">
        <v>36775</v>
      </c>
      <c r="O513" s="37" t="n">
        <v>5</v>
      </c>
      <c r="P513" s="33" t="s">
        <v>760</v>
      </c>
    </row>
    <row r="514" customFormat="false" ht="15" hidden="false" customHeight="false" outlineLevel="0" collapsed="false">
      <c r="A514" s="33" t="s">
        <v>2565</v>
      </c>
      <c r="B514" s="33" t="s">
        <v>2566</v>
      </c>
      <c r="C514" s="33" t="s">
        <v>2567</v>
      </c>
      <c r="D514" s="33" t="s">
        <v>2568</v>
      </c>
      <c r="E514" s="33" t="s">
        <v>710</v>
      </c>
      <c r="F514" s="33" t="s">
        <v>685</v>
      </c>
      <c r="G514" s="33" t="s">
        <v>686</v>
      </c>
      <c r="H514" s="33" t="s">
        <v>733</v>
      </c>
      <c r="I514" s="33" t="n">
        <v>69</v>
      </c>
      <c r="J514" s="33" t="s">
        <v>737</v>
      </c>
      <c r="K514" s="35" t="n">
        <v>71987</v>
      </c>
      <c r="L514" s="36" t="n">
        <v>4.7</v>
      </c>
      <c r="M514" s="37" t="n">
        <v>2389</v>
      </c>
      <c r="N514" s="37" t="n">
        <v>55315</v>
      </c>
      <c r="O514" s="37" t="n">
        <v>21</v>
      </c>
      <c r="P514" s="33" t="s">
        <v>688</v>
      </c>
    </row>
    <row r="515" customFormat="false" ht="15" hidden="false" customHeight="false" outlineLevel="0" collapsed="false">
      <c r="A515" s="33" t="s">
        <v>2569</v>
      </c>
      <c r="B515" s="33" t="s">
        <v>2570</v>
      </c>
      <c r="C515" s="33" t="s">
        <v>2571</v>
      </c>
      <c r="D515" s="33" t="s">
        <v>2572</v>
      </c>
      <c r="E515" s="33" t="s">
        <v>749</v>
      </c>
      <c r="F515" s="33" t="s">
        <v>685</v>
      </c>
      <c r="G515" s="33" t="s">
        <v>686</v>
      </c>
      <c r="H515" s="33" t="s">
        <v>733</v>
      </c>
      <c r="I515" s="33" t="n">
        <v>69</v>
      </c>
      <c r="J515" s="33" t="s">
        <v>743</v>
      </c>
      <c r="K515" s="35" t="n">
        <v>59387</v>
      </c>
      <c r="L515" s="36" t="n">
        <v>2.9</v>
      </c>
      <c r="M515" s="37" t="n">
        <v>1450</v>
      </c>
      <c r="N515" s="37" t="n">
        <v>9746</v>
      </c>
      <c r="O515" s="37" t="n">
        <v>10</v>
      </c>
      <c r="P515" s="33" t="s">
        <v>688</v>
      </c>
    </row>
    <row r="516" customFormat="false" ht="15" hidden="false" customHeight="false" outlineLevel="0" collapsed="false">
      <c r="A516" s="33" t="s">
        <v>2573</v>
      </c>
      <c r="B516" s="33" t="s">
        <v>2574</v>
      </c>
      <c r="C516" s="33" t="s">
        <v>2575</v>
      </c>
      <c r="D516" s="33" t="s">
        <v>2576</v>
      </c>
      <c r="E516" s="33" t="s">
        <v>754</v>
      </c>
      <c r="F516" s="33" t="s">
        <v>685</v>
      </c>
      <c r="G516" s="33" t="s">
        <v>686</v>
      </c>
      <c r="H516" s="33" t="s">
        <v>687</v>
      </c>
      <c r="I516" s="33" t="n">
        <v>69</v>
      </c>
      <c r="J516" s="33" t="s">
        <v>751</v>
      </c>
      <c r="K516" s="35" t="n">
        <v>90615</v>
      </c>
      <c r="L516" s="36" t="n">
        <v>8.3</v>
      </c>
      <c r="M516" s="37" t="n">
        <v>0</v>
      </c>
      <c r="N516" s="37" t="n">
        <v>4000</v>
      </c>
      <c r="O516" s="37" t="n">
        <v>0</v>
      </c>
      <c r="P516" s="33" t="s">
        <v>742</v>
      </c>
    </row>
    <row r="517" customFormat="false" ht="15" hidden="false" customHeight="false" outlineLevel="0" collapsed="false">
      <c r="A517" s="33" t="s">
        <v>2577</v>
      </c>
      <c r="B517" s="33" t="s">
        <v>2578</v>
      </c>
      <c r="C517" s="33" t="s">
        <v>2579</v>
      </c>
      <c r="D517" s="33" t="s">
        <v>2580</v>
      </c>
      <c r="E517" s="33" t="s">
        <v>759</v>
      </c>
      <c r="F517" s="33" t="s">
        <v>685</v>
      </c>
      <c r="G517" s="33" t="s">
        <v>686</v>
      </c>
      <c r="H517" s="33" t="s">
        <v>687</v>
      </c>
      <c r="I517" s="33" t="n">
        <v>69</v>
      </c>
      <c r="J517" s="33" t="s">
        <v>761</v>
      </c>
      <c r="K517" s="35" t="n">
        <v>79151</v>
      </c>
      <c r="L517" s="36" t="n">
        <v>5.9</v>
      </c>
      <c r="M517" s="37" t="n">
        <v>1250</v>
      </c>
      <c r="N517" s="37" t="n">
        <v>3913</v>
      </c>
      <c r="O517" s="37" t="n">
        <v>4</v>
      </c>
      <c r="P517" s="33" t="s">
        <v>760</v>
      </c>
    </row>
    <row r="518" customFormat="false" ht="15" hidden="false" customHeight="false" outlineLevel="0" collapsed="false">
      <c r="A518" s="33" t="s">
        <v>2581</v>
      </c>
      <c r="B518" s="33"/>
      <c r="C518" s="33" t="s">
        <v>2582</v>
      </c>
      <c r="D518" s="33" t="s">
        <v>2582</v>
      </c>
      <c r="E518" s="33" t="s">
        <v>810</v>
      </c>
      <c r="F518" s="33" t="s">
        <v>685</v>
      </c>
      <c r="G518" s="33" t="s">
        <v>686</v>
      </c>
      <c r="H518" s="33" t="s">
        <v>687</v>
      </c>
      <c r="I518" s="33" t="n">
        <v>69</v>
      </c>
      <c r="J518" s="33" t="s">
        <v>839</v>
      </c>
      <c r="K518" s="35" t="n">
        <v>101632</v>
      </c>
      <c r="L518" s="36" t="n">
        <v>9.7</v>
      </c>
      <c r="M518" s="37" t="n">
        <v>0</v>
      </c>
      <c r="N518" s="37" t="n">
        <v>7999</v>
      </c>
      <c r="O518" s="37" t="n">
        <v>0</v>
      </c>
      <c r="P518" s="33" t="s">
        <v>742</v>
      </c>
    </row>
    <row r="519" customFormat="false" ht="15" hidden="false" customHeight="false" outlineLevel="0" collapsed="false">
      <c r="A519" s="33" t="s">
        <v>2583</v>
      </c>
      <c r="B519" s="33"/>
      <c r="C519" s="33" t="s">
        <v>2584</v>
      </c>
      <c r="D519" s="33" t="s">
        <v>2493</v>
      </c>
      <c r="E519" s="33" t="s">
        <v>852</v>
      </c>
      <c r="F519" s="33" t="s">
        <v>685</v>
      </c>
      <c r="G519" s="33" t="s">
        <v>686</v>
      </c>
      <c r="H519" s="33" t="s">
        <v>687</v>
      </c>
      <c r="I519" s="33" t="n">
        <v>69</v>
      </c>
      <c r="J519" s="33" t="s">
        <v>849</v>
      </c>
      <c r="K519" s="35" t="n">
        <v>82635</v>
      </c>
      <c r="L519" s="36" t="n">
        <v>6.4</v>
      </c>
      <c r="M519" s="37" t="n">
        <v>0</v>
      </c>
      <c r="N519" s="37" t="n">
        <v>13000</v>
      </c>
      <c r="O519" s="37" t="n">
        <v>7</v>
      </c>
      <c r="P519" s="33" t="s">
        <v>688</v>
      </c>
    </row>
    <row r="520" customFormat="false" ht="15" hidden="false" customHeight="false" outlineLevel="0" collapsed="false">
      <c r="A520" s="33" t="s">
        <v>2585</v>
      </c>
      <c r="B520" s="33" t="s">
        <v>2586</v>
      </c>
      <c r="C520" s="33" t="s">
        <v>2587</v>
      </c>
      <c r="D520" s="33" t="s">
        <v>2179</v>
      </c>
      <c r="E520" s="33" t="s">
        <v>2215</v>
      </c>
      <c r="F520" s="33" t="s">
        <v>685</v>
      </c>
      <c r="G520" s="33" t="s">
        <v>686</v>
      </c>
      <c r="H520" s="33" t="s">
        <v>750</v>
      </c>
      <c r="I520" s="33" t="n">
        <v>69</v>
      </c>
      <c r="J520" s="33" t="s">
        <v>751</v>
      </c>
      <c r="K520" s="35" t="n">
        <v>103400</v>
      </c>
      <c r="L520" s="36" t="n">
        <v>9.1</v>
      </c>
      <c r="M520" s="37" t="n">
        <v>400</v>
      </c>
      <c r="N520" s="37" t="n">
        <v>24000</v>
      </c>
      <c r="O520" s="37" t="n">
        <v>4</v>
      </c>
      <c r="P520" s="33" t="s">
        <v>742</v>
      </c>
    </row>
    <row r="521" customFormat="false" ht="15" hidden="false" customHeight="false" outlineLevel="0" collapsed="false">
      <c r="A521" s="33" t="s">
        <v>2588</v>
      </c>
      <c r="B521" s="33" t="s">
        <v>2589</v>
      </c>
      <c r="C521" s="33" t="s">
        <v>2590</v>
      </c>
      <c r="D521" s="33" t="s">
        <v>2591</v>
      </c>
      <c r="E521" s="33" t="s">
        <v>2592</v>
      </c>
      <c r="F521" s="33" t="s">
        <v>685</v>
      </c>
      <c r="G521" s="33" t="s">
        <v>686</v>
      </c>
      <c r="H521" s="33" t="s">
        <v>798</v>
      </c>
      <c r="I521" s="33" t="n">
        <v>69</v>
      </c>
      <c r="J521" s="33" t="s">
        <v>778</v>
      </c>
      <c r="K521" s="35" t="n">
        <v>115655</v>
      </c>
      <c r="L521" s="36" t="n">
        <v>13.8</v>
      </c>
      <c r="M521" s="37" t="n">
        <v>2180</v>
      </c>
      <c r="N521" s="37" t="n">
        <v>18779</v>
      </c>
      <c r="O521" s="37" t="n">
        <v>2</v>
      </c>
      <c r="P521" s="33" t="s">
        <v>688</v>
      </c>
    </row>
    <row r="522" customFormat="false" ht="15" hidden="false" customHeight="false" outlineLevel="0" collapsed="false">
      <c r="A522" s="33" t="s">
        <v>2593</v>
      </c>
      <c r="B522" s="33" t="s">
        <v>2594</v>
      </c>
      <c r="C522" s="33" t="s">
        <v>2595</v>
      </c>
      <c r="D522" s="33" t="s">
        <v>2596</v>
      </c>
      <c r="E522" s="33" t="s">
        <v>1951</v>
      </c>
      <c r="F522" s="33" t="s">
        <v>685</v>
      </c>
      <c r="G522" s="33" t="s">
        <v>686</v>
      </c>
      <c r="H522" s="33" t="s">
        <v>687</v>
      </c>
      <c r="I522" s="33" t="n">
        <v>70</v>
      </c>
      <c r="J522" s="33" t="s">
        <v>717</v>
      </c>
      <c r="K522" s="35" t="n">
        <v>61431</v>
      </c>
      <c r="L522" s="36" t="n">
        <v>3.2</v>
      </c>
      <c r="M522" s="37" t="n">
        <v>1026</v>
      </c>
      <c r="N522" s="37" t="n">
        <v>18357</v>
      </c>
      <c r="O522" s="37" t="n">
        <v>9</v>
      </c>
      <c r="P522" s="33" t="s">
        <v>688</v>
      </c>
    </row>
    <row r="523" customFormat="false" ht="15" hidden="false" customHeight="false" outlineLevel="0" collapsed="false">
      <c r="A523" s="33" t="s">
        <v>2597</v>
      </c>
      <c r="B523" s="33"/>
      <c r="C523" s="33" t="s">
        <v>2598</v>
      </c>
      <c r="D523" s="33" t="s">
        <v>2568</v>
      </c>
      <c r="E523" s="33" t="s">
        <v>710</v>
      </c>
      <c r="F523" s="33" t="s">
        <v>883</v>
      </c>
      <c r="G523" s="33" t="s">
        <v>686</v>
      </c>
      <c r="H523" s="33" t="s">
        <v>2599</v>
      </c>
      <c r="I523" s="33" t="n">
        <v>70</v>
      </c>
      <c r="J523" s="33" t="s">
        <v>737</v>
      </c>
      <c r="K523" s="35" t="n">
        <v>71557</v>
      </c>
      <c r="L523" s="36" t="n">
        <v>4.6</v>
      </c>
      <c r="M523" s="37" t="n">
        <v>0</v>
      </c>
      <c r="N523" s="37" t="n">
        <v>0</v>
      </c>
      <c r="O523" s="37" t="n">
        <v>10</v>
      </c>
      <c r="P523" s="33"/>
    </row>
    <row r="524" customFormat="false" ht="15" hidden="false" customHeight="false" outlineLevel="0" collapsed="false">
      <c r="A524" s="33" t="s">
        <v>2600</v>
      </c>
      <c r="B524" s="33" t="s">
        <v>2601</v>
      </c>
      <c r="C524" s="33" t="s">
        <v>2602</v>
      </c>
      <c r="D524" s="33" t="s">
        <v>2197</v>
      </c>
      <c r="E524" s="33" t="s">
        <v>710</v>
      </c>
      <c r="F524" s="33" t="s">
        <v>685</v>
      </c>
      <c r="G524" s="33" t="s">
        <v>686</v>
      </c>
      <c r="H524" s="33" t="s">
        <v>687</v>
      </c>
      <c r="I524" s="33" t="n">
        <v>70</v>
      </c>
      <c r="J524" s="33" t="s">
        <v>726</v>
      </c>
      <c r="K524" s="35" t="n">
        <v>93997</v>
      </c>
      <c r="L524" s="36" t="n">
        <v>7.3</v>
      </c>
      <c r="M524" s="37" t="n">
        <v>21137</v>
      </c>
      <c r="N524" s="37" t="n">
        <v>28163</v>
      </c>
      <c r="O524" s="37" t="n">
        <v>52</v>
      </c>
      <c r="P524" s="33" t="s">
        <v>688</v>
      </c>
    </row>
    <row r="525" customFormat="false" ht="15" hidden="false" customHeight="false" outlineLevel="0" collapsed="false">
      <c r="A525" s="33" t="s">
        <v>2603</v>
      </c>
      <c r="B525" s="33" t="s">
        <v>2604</v>
      </c>
      <c r="C525" s="33" t="s">
        <v>2605</v>
      </c>
      <c r="D525" s="33" t="s">
        <v>2606</v>
      </c>
      <c r="E525" s="33" t="s">
        <v>710</v>
      </c>
      <c r="F525" s="33" t="s">
        <v>685</v>
      </c>
      <c r="G525" s="33" t="s">
        <v>686</v>
      </c>
      <c r="H525" s="33" t="s">
        <v>904</v>
      </c>
      <c r="I525" s="33" t="n">
        <v>70</v>
      </c>
      <c r="J525" s="33" t="s">
        <v>716</v>
      </c>
      <c r="K525" s="35" t="n">
        <v>106060</v>
      </c>
      <c r="L525" s="36" t="n">
        <v>7.8</v>
      </c>
      <c r="M525" s="37" t="n">
        <v>27556</v>
      </c>
      <c r="N525" s="37" t="n">
        <v>46752</v>
      </c>
      <c r="O525" s="37" t="n">
        <v>16</v>
      </c>
      <c r="P525" s="33" t="s">
        <v>742</v>
      </c>
    </row>
    <row r="526" customFormat="false" ht="15" hidden="false" customHeight="false" outlineLevel="0" collapsed="false">
      <c r="A526" s="33" t="s">
        <v>2607</v>
      </c>
      <c r="B526" s="33" t="s">
        <v>2608</v>
      </c>
      <c r="C526" s="33" t="s">
        <v>2609</v>
      </c>
      <c r="D526" s="33" t="s">
        <v>2610</v>
      </c>
      <c r="E526" s="33" t="s">
        <v>749</v>
      </c>
      <c r="F526" s="33" t="s">
        <v>685</v>
      </c>
      <c r="G526" s="33" t="s">
        <v>686</v>
      </c>
      <c r="H526" s="33" t="s">
        <v>869</v>
      </c>
      <c r="I526" s="33" t="n">
        <v>70</v>
      </c>
      <c r="J526" s="33" t="s">
        <v>746</v>
      </c>
      <c r="K526" s="35" t="n">
        <v>78501</v>
      </c>
      <c r="L526" s="36" t="n">
        <v>6.4</v>
      </c>
      <c r="M526" s="37" t="n">
        <v>2719</v>
      </c>
      <c r="N526" s="37" t="n">
        <v>22781</v>
      </c>
      <c r="O526" s="37" t="n">
        <v>3</v>
      </c>
      <c r="P526" s="33" t="s">
        <v>723</v>
      </c>
    </row>
    <row r="527" customFormat="false" ht="15" hidden="false" customHeight="false" outlineLevel="0" collapsed="false">
      <c r="A527" s="33" t="s">
        <v>2611</v>
      </c>
      <c r="B527" s="33" t="s">
        <v>2612</v>
      </c>
      <c r="C527" s="33" t="s">
        <v>2613</v>
      </c>
      <c r="D527" s="33" t="s">
        <v>2614</v>
      </c>
      <c r="E527" s="33" t="s">
        <v>792</v>
      </c>
      <c r="F527" s="33" t="s">
        <v>685</v>
      </c>
      <c r="G527" s="33" t="s">
        <v>686</v>
      </c>
      <c r="H527" s="33" t="s">
        <v>740</v>
      </c>
      <c r="I527" s="33" t="n">
        <v>70</v>
      </c>
      <c r="J527" s="33" t="s">
        <v>789</v>
      </c>
      <c r="K527" s="35" t="n">
        <v>77926</v>
      </c>
      <c r="L527" s="36" t="n">
        <v>5.2</v>
      </c>
      <c r="M527" s="37" t="n">
        <v>2876</v>
      </c>
      <c r="N527" s="37" t="n">
        <v>14633</v>
      </c>
      <c r="O527" s="37" t="n">
        <v>2</v>
      </c>
      <c r="P527" s="33" t="s">
        <v>688</v>
      </c>
    </row>
    <row r="528" customFormat="false" ht="15" hidden="false" customHeight="false" outlineLevel="0" collapsed="false">
      <c r="A528" s="33" t="s">
        <v>2615</v>
      </c>
      <c r="B528" s="33"/>
      <c r="C528" s="33" t="s">
        <v>2616</v>
      </c>
      <c r="D528" s="33" t="s">
        <v>2617</v>
      </c>
      <c r="E528" s="33" t="s">
        <v>1069</v>
      </c>
      <c r="F528" s="33" t="s">
        <v>883</v>
      </c>
      <c r="G528" s="33" t="s">
        <v>686</v>
      </c>
      <c r="H528" s="33" t="s">
        <v>885</v>
      </c>
      <c r="I528" s="33" t="n">
        <v>70</v>
      </c>
      <c r="J528" s="33" t="s">
        <v>793</v>
      </c>
      <c r="K528" s="35" t="n">
        <v>72702</v>
      </c>
      <c r="L528" s="36" t="n">
        <v>5.1</v>
      </c>
      <c r="M528" s="37" t="n">
        <v>0</v>
      </c>
      <c r="N528" s="37" t="n">
        <v>0</v>
      </c>
      <c r="O528" s="37" t="n">
        <v>0</v>
      </c>
      <c r="P528" s="33" t="s">
        <v>2618</v>
      </c>
    </row>
    <row r="529" customFormat="false" ht="15" hidden="false" customHeight="false" outlineLevel="0" collapsed="false">
      <c r="A529" s="33" t="s">
        <v>2619</v>
      </c>
      <c r="B529" s="33" t="s">
        <v>2620</v>
      </c>
      <c r="C529" s="33" t="s">
        <v>2621</v>
      </c>
      <c r="D529" s="33" t="s">
        <v>2622</v>
      </c>
      <c r="E529" s="33" t="s">
        <v>852</v>
      </c>
      <c r="F529" s="33" t="s">
        <v>685</v>
      </c>
      <c r="G529" s="33" t="s">
        <v>686</v>
      </c>
      <c r="H529" s="33" t="s">
        <v>687</v>
      </c>
      <c r="I529" s="33" t="n">
        <v>70</v>
      </c>
      <c r="J529" s="33" t="s">
        <v>857</v>
      </c>
      <c r="K529" s="35" t="n">
        <v>130217</v>
      </c>
      <c r="L529" s="36" t="n">
        <v>14.8</v>
      </c>
      <c r="M529" s="37" t="n">
        <v>0</v>
      </c>
      <c r="N529" s="37" t="n">
        <v>5000</v>
      </c>
      <c r="O529" s="37" t="n">
        <v>0</v>
      </c>
      <c r="P529" s="33" t="s">
        <v>688</v>
      </c>
    </row>
    <row r="530" customFormat="false" ht="15" hidden="false" customHeight="false" outlineLevel="0" collapsed="false">
      <c r="A530" s="33" t="s">
        <v>2623</v>
      </c>
      <c r="B530" s="33" t="s">
        <v>2624</v>
      </c>
      <c r="C530" s="33" t="s">
        <v>2625</v>
      </c>
      <c r="D530" s="33" t="s">
        <v>2626</v>
      </c>
      <c r="E530" s="33" t="s">
        <v>879</v>
      </c>
      <c r="F530" s="33" t="s">
        <v>685</v>
      </c>
      <c r="G530" s="33" t="s">
        <v>686</v>
      </c>
      <c r="H530" s="33" t="s">
        <v>687</v>
      </c>
      <c r="I530" s="33" t="n">
        <v>70</v>
      </c>
      <c r="J530" s="33" t="s">
        <v>876</v>
      </c>
      <c r="K530" s="35" t="n">
        <v>78154</v>
      </c>
      <c r="L530" s="36" t="n">
        <v>4.5</v>
      </c>
      <c r="M530" s="37" t="n">
        <v>1210</v>
      </c>
      <c r="N530" s="37" t="n">
        <v>3880</v>
      </c>
      <c r="O530" s="37" t="n">
        <v>7</v>
      </c>
      <c r="P530" s="33" t="s">
        <v>742</v>
      </c>
    </row>
    <row r="531" customFormat="false" ht="15" hidden="false" customHeight="false" outlineLevel="0" collapsed="false">
      <c r="A531" s="33" t="s">
        <v>2627</v>
      </c>
      <c r="B531" s="33" t="s">
        <v>2628</v>
      </c>
      <c r="C531" s="33" t="s">
        <v>2629</v>
      </c>
      <c r="D531" s="33" t="s">
        <v>2630</v>
      </c>
      <c r="E531" s="33" t="s">
        <v>1951</v>
      </c>
      <c r="F531" s="33" t="s">
        <v>685</v>
      </c>
      <c r="G531" s="33" t="s">
        <v>686</v>
      </c>
      <c r="H531" s="33" t="s">
        <v>750</v>
      </c>
      <c r="I531" s="33" t="n">
        <v>71</v>
      </c>
      <c r="J531" s="33" t="s">
        <v>785</v>
      </c>
      <c r="K531" s="35" t="n">
        <v>75041</v>
      </c>
      <c r="L531" s="36" t="n">
        <v>5.1</v>
      </c>
      <c r="M531" s="37" t="n">
        <v>3000</v>
      </c>
      <c r="N531" s="37" t="n">
        <v>48000</v>
      </c>
      <c r="O531" s="37" t="n">
        <v>2</v>
      </c>
      <c r="P531" s="33" t="s">
        <v>688</v>
      </c>
    </row>
    <row r="532" customFormat="false" ht="15" hidden="false" customHeight="false" outlineLevel="0" collapsed="false">
      <c r="A532" s="33" t="s">
        <v>2631</v>
      </c>
      <c r="B532" s="33" t="s">
        <v>2632</v>
      </c>
      <c r="C532" s="33" t="s">
        <v>2633</v>
      </c>
      <c r="D532" s="33" t="s">
        <v>2634</v>
      </c>
      <c r="E532" s="33" t="s">
        <v>696</v>
      </c>
      <c r="F532" s="33" t="s">
        <v>685</v>
      </c>
      <c r="G532" s="33" t="s">
        <v>686</v>
      </c>
      <c r="H532" s="33" t="s">
        <v>767</v>
      </c>
      <c r="I532" s="33" t="n">
        <v>71</v>
      </c>
      <c r="J532" s="33" t="s">
        <v>698</v>
      </c>
      <c r="K532" s="35" t="n">
        <v>88097</v>
      </c>
      <c r="L532" s="36" t="n">
        <v>8.3</v>
      </c>
      <c r="M532" s="37" t="n">
        <v>9387</v>
      </c>
      <c r="N532" s="37" t="n">
        <v>23328</v>
      </c>
      <c r="O532" s="37" t="n">
        <v>9</v>
      </c>
      <c r="P532" s="33" t="s">
        <v>760</v>
      </c>
    </row>
    <row r="533" customFormat="false" ht="15" hidden="false" customHeight="false" outlineLevel="0" collapsed="false">
      <c r="A533" s="33" t="s">
        <v>2635</v>
      </c>
      <c r="B533" s="33" t="s">
        <v>2636</v>
      </c>
      <c r="C533" s="33" t="s">
        <v>2637</v>
      </c>
      <c r="D533" s="33" t="s">
        <v>2638</v>
      </c>
      <c r="E533" s="33" t="s">
        <v>759</v>
      </c>
      <c r="F533" s="33" t="s">
        <v>685</v>
      </c>
      <c r="G533" s="33" t="s">
        <v>686</v>
      </c>
      <c r="H533" s="33" t="s">
        <v>687</v>
      </c>
      <c r="I533" s="33" t="n">
        <v>71</v>
      </c>
      <c r="J533" s="33" t="s">
        <v>771</v>
      </c>
      <c r="K533" s="35" t="n">
        <v>69731</v>
      </c>
      <c r="L533" s="36" t="n">
        <v>3.8</v>
      </c>
      <c r="M533" s="37" t="n">
        <v>45</v>
      </c>
      <c r="N533" s="37" t="n">
        <v>1432</v>
      </c>
      <c r="O533" s="37" t="n">
        <v>0</v>
      </c>
      <c r="P533" s="33" t="s">
        <v>760</v>
      </c>
    </row>
    <row r="534" customFormat="false" ht="15" hidden="false" customHeight="false" outlineLevel="0" collapsed="false">
      <c r="A534" s="33" t="s">
        <v>2639</v>
      </c>
      <c r="B534" s="33" t="s">
        <v>2640</v>
      </c>
      <c r="C534" s="33" t="s">
        <v>2641</v>
      </c>
      <c r="D534" s="33" t="s">
        <v>2642</v>
      </c>
      <c r="E534" s="33" t="s">
        <v>1343</v>
      </c>
      <c r="F534" s="33" t="s">
        <v>685</v>
      </c>
      <c r="G534" s="33" t="s">
        <v>686</v>
      </c>
      <c r="H534" s="33" t="s">
        <v>687</v>
      </c>
      <c r="I534" s="33" t="n">
        <v>71</v>
      </c>
      <c r="J534" s="33" t="s">
        <v>821</v>
      </c>
      <c r="K534" s="35" t="n">
        <v>86134</v>
      </c>
      <c r="L534" s="36" t="n">
        <v>7.4</v>
      </c>
      <c r="M534" s="37" t="n">
        <v>859</v>
      </c>
      <c r="N534" s="37" t="n">
        <v>462</v>
      </c>
      <c r="O534" s="37" t="n">
        <v>4</v>
      </c>
      <c r="P534" s="33" t="s">
        <v>723</v>
      </c>
    </row>
    <row r="535" customFormat="false" ht="15" hidden="false" customHeight="false" outlineLevel="0" collapsed="false">
      <c r="A535" s="33" t="s">
        <v>2643</v>
      </c>
      <c r="B535" s="33" t="s">
        <v>2644</v>
      </c>
      <c r="C535" s="33" t="s">
        <v>2645</v>
      </c>
      <c r="D535" s="33" t="s">
        <v>1157</v>
      </c>
      <c r="E535" s="33" t="s">
        <v>777</v>
      </c>
      <c r="F535" s="33" t="s">
        <v>685</v>
      </c>
      <c r="G535" s="33" t="s">
        <v>686</v>
      </c>
      <c r="H535" s="33" t="s">
        <v>687</v>
      </c>
      <c r="I535" s="33" t="n">
        <v>71</v>
      </c>
      <c r="J535" s="33" t="s">
        <v>1351</v>
      </c>
      <c r="K535" s="35" t="n">
        <v>79861</v>
      </c>
      <c r="L535" s="36" t="n">
        <v>6</v>
      </c>
      <c r="M535" s="37" t="n">
        <v>6915</v>
      </c>
      <c r="N535" s="37" t="n">
        <v>18157</v>
      </c>
      <c r="O535" s="37" t="n">
        <v>62</v>
      </c>
      <c r="P535" s="33" t="s">
        <v>688</v>
      </c>
    </row>
    <row r="536" customFormat="false" ht="15" hidden="false" customHeight="false" outlineLevel="0" collapsed="false">
      <c r="A536" s="33" t="s">
        <v>2646</v>
      </c>
      <c r="B536" s="33" t="s">
        <v>2647</v>
      </c>
      <c r="C536" s="33" t="s">
        <v>2648</v>
      </c>
      <c r="D536" s="33" t="s">
        <v>2649</v>
      </c>
      <c r="E536" s="33" t="s">
        <v>1069</v>
      </c>
      <c r="F536" s="33" t="s">
        <v>685</v>
      </c>
      <c r="G536" s="33" t="s">
        <v>686</v>
      </c>
      <c r="H536" s="33" t="s">
        <v>687</v>
      </c>
      <c r="I536" s="33" t="n">
        <v>71</v>
      </c>
      <c r="J536" s="33" t="s">
        <v>803</v>
      </c>
      <c r="K536" s="35" t="n">
        <v>67610</v>
      </c>
      <c r="L536" s="36" t="n">
        <v>4.4</v>
      </c>
      <c r="M536" s="37" t="n">
        <v>205</v>
      </c>
      <c r="N536" s="37" t="n">
        <v>1742</v>
      </c>
      <c r="O536" s="37" t="n">
        <v>0</v>
      </c>
      <c r="P536" s="33" t="s">
        <v>723</v>
      </c>
    </row>
    <row r="537" customFormat="false" ht="15" hidden="false" customHeight="false" outlineLevel="0" collapsed="false">
      <c r="A537" s="33" t="s">
        <v>2650</v>
      </c>
      <c r="B537" s="33"/>
      <c r="C537" s="33" t="s">
        <v>2651</v>
      </c>
      <c r="D537" s="33" t="s">
        <v>2652</v>
      </c>
      <c r="E537" s="33" t="s">
        <v>852</v>
      </c>
      <c r="F537" s="33" t="s">
        <v>685</v>
      </c>
      <c r="G537" s="33" t="s">
        <v>686</v>
      </c>
      <c r="H537" s="33" t="s">
        <v>687</v>
      </c>
      <c r="I537" s="33" t="n">
        <v>71</v>
      </c>
      <c r="J537" s="33" t="s">
        <v>867</v>
      </c>
      <c r="K537" s="35" t="n">
        <v>97501</v>
      </c>
      <c r="L537" s="36" t="n">
        <v>9.7</v>
      </c>
      <c r="M537" s="37" t="n">
        <v>0</v>
      </c>
      <c r="N537" s="37" t="n">
        <v>3200</v>
      </c>
      <c r="O537" s="37" t="n">
        <v>0</v>
      </c>
      <c r="P537" s="33" t="s">
        <v>688</v>
      </c>
    </row>
    <row r="538" customFormat="false" ht="15" hidden="false" customHeight="false" outlineLevel="0" collapsed="false">
      <c r="A538" s="33" t="s">
        <v>2653</v>
      </c>
      <c r="B538" s="33" t="s">
        <v>2654</v>
      </c>
      <c r="C538" s="33" t="s">
        <v>2655</v>
      </c>
      <c r="D538" s="33" t="s">
        <v>2656</v>
      </c>
      <c r="E538" s="33" t="s">
        <v>1395</v>
      </c>
      <c r="F538" s="33" t="s">
        <v>685</v>
      </c>
      <c r="G538" s="33" t="s">
        <v>686</v>
      </c>
      <c r="H538" s="33" t="s">
        <v>764</v>
      </c>
      <c r="I538" s="33" t="n">
        <v>71</v>
      </c>
      <c r="J538" s="33" t="s">
        <v>825</v>
      </c>
      <c r="K538" s="35" t="n">
        <v>85809</v>
      </c>
      <c r="L538" s="36" t="n">
        <v>6.4</v>
      </c>
      <c r="M538" s="37" t="n">
        <v>222</v>
      </c>
      <c r="N538" s="37" t="n">
        <v>2487</v>
      </c>
      <c r="O538" s="37" t="n">
        <v>1</v>
      </c>
      <c r="P538" s="33" t="s">
        <v>828</v>
      </c>
    </row>
    <row r="539" customFormat="false" ht="15" hidden="false" customHeight="false" outlineLevel="0" collapsed="false">
      <c r="A539" s="33" t="s">
        <v>2657</v>
      </c>
      <c r="B539" s="33"/>
      <c r="C539" s="33" t="s">
        <v>2658</v>
      </c>
      <c r="D539" s="33" t="s">
        <v>2658</v>
      </c>
      <c r="E539" s="33" t="s">
        <v>696</v>
      </c>
      <c r="F539" s="33" t="s">
        <v>685</v>
      </c>
      <c r="G539" s="33" t="s">
        <v>686</v>
      </c>
      <c r="H539" s="33" t="s">
        <v>687</v>
      </c>
      <c r="I539" s="33" t="n">
        <v>72</v>
      </c>
      <c r="J539" s="33" t="s">
        <v>698</v>
      </c>
      <c r="K539" s="35" t="n">
        <v>103742</v>
      </c>
      <c r="L539" s="36" t="n">
        <v>11</v>
      </c>
      <c r="M539" s="37" t="n">
        <v>575</v>
      </c>
      <c r="N539" s="37" t="n">
        <v>20700</v>
      </c>
      <c r="O539" s="37" t="n">
        <v>0</v>
      </c>
      <c r="P539" s="33" t="s">
        <v>700</v>
      </c>
    </row>
    <row r="540" customFormat="false" ht="15" hidden="false" customHeight="false" outlineLevel="0" collapsed="false">
      <c r="A540" s="33" t="s">
        <v>2659</v>
      </c>
      <c r="B540" s="33" t="s">
        <v>2660</v>
      </c>
      <c r="C540" s="33" t="s">
        <v>2661</v>
      </c>
      <c r="D540" s="33" t="s">
        <v>2661</v>
      </c>
      <c r="E540" s="33" t="s">
        <v>696</v>
      </c>
      <c r="F540" s="33" t="s">
        <v>685</v>
      </c>
      <c r="G540" s="33" t="s">
        <v>686</v>
      </c>
      <c r="H540" s="33" t="s">
        <v>687</v>
      </c>
      <c r="I540" s="33" t="n">
        <v>72</v>
      </c>
      <c r="J540" s="33" t="s">
        <v>693</v>
      </c>
      <c r="K540" s="35" t="n">
        <v>67400</v>
      </c>
      <c r="L540" s="36" t="n">
        <v>4.2</v>
      </c>
      <c r="M540" s="37" t="n">
        <v>0</v>
      </c>
      <c r="N540" s="37" t="n">
        <v>12500</v>
      </c>
      <c r="O540" s="37" t="n">
        <v>0</v>
      </c>
      <c r="P540" s="33" t="s">
        <v>742</v>
      </c>
    </row>
    <row r="541" customFormat="false" ht="15" hidden="false" customHeight="false" outlineLevel="0" collapsed="false">
      <c r="A541" s="33" t="s">
        <v>2662</v>
      </c>
      <c r="B541" s="33"/>
      <c r="C541" s="33" t="s">
        <v>2663</v>
      </c>
      <c r="D541" s="33" t="s">
        <v>2664</v>
      </c>
      <c r="E541" s="33" t="s">
        <v>696</v>
      </c>
      <c r="F541" s="33" t="s">
        <v>685</v>
      </c>
      <c r="G541" s="33" t="s">
        <v>686</v>
      </c>
      <c r="H541" s="33" t="s">
        <v>687</v>
      </c>
      <c r="I541" s="33" t="n">
        <v>72</v>
      </c>
      <c r="J541" s="33" t="s">
        <v>693</v>
      </c>
      <c r="K541" s="35" t="n">
        <v>93538</v>
      </c>
      <c r="L541" s="36" t="n">
        <v>8.6</v>
      </c>
      <c r="M541" s="37" t="n">
        <v>0</v>
      </c>
      <c r="N541" s="37" t="n">
        <v>2500</v>
      </c>
      <c r="O541" s="37" t="n">
        <v>1</v>
      </c>
      <c r="P541" s="33" t="s">
        <v>688</v>
      </c>
    </row>
    <row r="542" customFormat="false" ht="15" hidden="false" customHeight="false" outlineLevel="0" collapsed="false">
      <c r="A542" s="33" t="s">
        <v>2665</v>
      </c>
      <c r="B542" s="33" t="s">
        <v>2666</v>
      </c>
      <c r="C542" s="33" t="s">
        <v>2667</v>
      </c>
      <c r="D542" s="33" t="s">
        <v>2668</v>
      </c>
      <c r="E542" s="33" t="s">
        <v>1218</v>
      </c>
      <c r="F542" s="33" t="s">
        <v>685</v>
      </c>
      <c r="G542" s="33" t="s">
        <v>686</v>
      </c>
      <c r="H542" s="33" t="s">
        <v>687</v>
      </c>
      <c r="I542" s="33" t="n">
        <v>72</v>
      </c>
      <c r="J542" s="33" t="s">
        <v>832</v>
      </c>
      <c r="K542" s="35" t="n">
        <v>90435</v>
      </c>
      <c r="L542" s="36" t="n">
        <v>8.1</v>
      </c>
      <c r="M542" s="37" t="n">
        <v>676</v>
      </c>
      <c r="N542" s="37" t="n">
        <v>34292</v>
      </c>
      <c r="O542" s="37" t="n">
        <v>2</v>
      </c>
      <c r="P542" s="33" t="s">
        <v>742</v>
      </c>
    </row>
    <row r="543" customFormat="false" ht="15" hidden="false" customHeight="false" outlineLevel="0" collapsed="false">
      <c r="A543" s="33" t="s">
        <v>2669</v>
      </c>
      <c r="B543" s="33"/>
      <c r="C543" s="33" t="s">
        <v>2670</v>
      </c>
      <c r="D543" s="33" t="s">
        <v>2671</v>
      </c>
      <c r="E543" s="33" t="s">
        <v>710</v>
      </c>
      <c r="F543" s="33" t="s">
        <v>883</v>
      </c>
      <c r="G543" s="33" t="s">
        <v>686</v>
      </c>
      <c r="H543" s="33" t="s">
        <v>2672</v>
      </c>
      <c r="I543" s="33" t="n">
        <v>72</v>
      </c>
      <c r="J543" s="33" t="s">
        <v>726</v>
      </c>
      <c r="K543" s="35" t="n">
        <v>66013</v>
      </c>
      <c r="L543" s="36" t="n">
        <v>3.8</v>
      </c>
      <c r="M543" s="37" t="n">
        <v>0</v>
      </c>
      <c r="N543" s="37" t="n">
        <v>0</v>
      </c>
      <c r="O543" s="37" t="n">
        <v>0</v>
      </c>
      <c r="P543" s="33"/>
    </row>
    <row r="544" customFormat="false" ht="15" hidden="false" customHeight="false" outlineLevel="0" collapsed="false">
      <c r="A544" s="33" t="s">
        <v>2673</v>
      </c>
      <c r="B544" s="33" t="s">
        <v>2674</v>
      </c>
      <c r="C544" s="33" t="s">
        <v>2675</v>
      </c>
      <c r="D544" s="33" t="s">
        <v>2676</v>
      </c>
      <c r="E544" s="33" t="s">
        <v>2677</v>
      </c>
      <c r="F544" s="33" t="s">
        <v>685</v>
      </c>
      <c r="G544" s="33" t="s">
        <v>686</v>
      </c>
      <c r="H544" s="33" t="s">
        <v>733</v>
      </c>
      <c r="I544" s="33" t="n">
        <v>72</v>
      </c>
      <c r="J544" s="33" t="s">
        <v>751</v>
      </c>
      <c r="K544" s="35" t="n">
        <v>76554</v>
      </c>
      <c r="L544" s="36" t="n">
        <v>4.9</v>
      </c>
      <c r="M544" s="37" t="n">
        <v>1000</v>
      </c>
      <c r="N544" s="37" t="n">
        <v>8625</v>
      </c>
      <c r="O544" s="37" t="n">
        <v>7</v>
      </c>
      <c r="P544" s="33" t="s">
        <v>742</v>
      </c>
    </row>
    <row r="545" customFormat="false" ht="15" hidden="false" customHeight="false" outlineLevel="0" collapsed="false">
      <c r="A545" s="33" t="s">
        <v>2678</v>
      </c>
      <c r="B545" s="33" t="s">
        <v>2679</v>
      </c>
      <c r="C545" s="33" t="s">
        <v>2680</v>
      </c>
      <c r="D545" s="33" t="s">
        <v>2681</v>
      </c>
      <c r="E545" s="33" t="s">
        <v>810</v>
      </c>
      <c r="F545" s="33" t="s">
        <v>685</v>
      </c>
      <c r="G545" s="33" t="s">
        <v>686</v>
      </c>
      <c r="H545" s="33" t="s">
        <v>687</v>
      </c>
      <c r="I545" s="33" t="n">
        <v>72</v>
      </c>
      <c r="J545" s="33" t="s">
        <v>782</v>
      </c>
      <c r="K545" s="35" t="n">
        <v>89848</v>
      </c>
      <c r="L545" s="36" t="n">
        <v>7.6</v>
      </c>
      <c r="M545" s="37" t="n">
        <v>0</v>
      </c>
      <c r="N545" s="37" t="n">
        <v>19675</v>
      </c>
      <c r="O545" s="37" t="n">
        <v>1</v>
      </c>
      <c r="P545" s="33" t="s">
        <v>700</v>
      </c>
    </row>
    <row r="546" customFormat="false" ht="15" hidden="false" customHeight="false" outlineLevel="0" collapsed="false">
      <c r="A546" s="33" t="s">
        <v>2682</v>
      </c>
      <c r="B546" s="33"/>
      <c r="C546" s="33" t="s">
        <v>2683</v>
      </c>
      <c r="D546" s="33" t="s">
        <v>2683</v>
      </c>
      <c r="E546" s="33" t="s">
        <v>842</v>
      </c>
      <c r="F546" s="33" t="s">
        <v>685</v>
      </c>
      <c r="G546" s="33" t="s">
        <v>686</v>
      </c>
      <c r="H546" s="33" t="s">
        <v>750</v>
      </c>
      <c r="I546" s="33" t="n">
        <v>72</v>
      </c>
      <c r="J546" s="33" t="s">
        <v>782</v>
      </c>
      <c r="K546" s="35" t="n">
        <v>78437</v>
      </c>
      <c r="L546" s="36" t="n">
        <v>5.4</v>
      </c>
      <c r="M546" s="37" t="n">
        <v>500</v>
      </c>
      <c r="N546" s="37" t="n">
        <v>8000</v>
      </c>
      <c r="O546" s="37" t="n">
        <v>0</v>
      </c>
      <c r="P546" s="33" t="s">
        <v>688</v>
      </c>
    </row>
    <row r="547" customFormat="false" ht="15" hidden="false" customHeight="false" outlineLevel="0" collapsed="false">
      <c r="A547" s="33" t="s">
        <v>2684</v>
      </c>
      <c r="B547" s="33"/>
      <c r="C547" s="33" t="s">
        <v>2685</v>
      </c>
      <c r="D547" s="33" t="s">
        <v>2686</v>
      </c>
      <c r="E547" s="33" t="s">
        <v>852</v>
      </c>
      <c r="F547" s="33" t="s">
        <v>685</v>
      </c>
      <c r="G547" s="33" t="s">
        <v>686</v>
      </c>
      <c r="H547" s="33" t="s">
        <v>750</v>
      </c>
      <c r="I547" s="33" t="n">
        <v>72</v>
      </c>
      <c r="J547" s="33" t="s">
        <v>857</v>
      </c>
      <c r="K547" s="35" t="n">
        <v>105574</v>
      </c>
      <c r="L547" s="36" t="n">
        <v>11.5</v>
      </c>
      <c r="M547" s="37" t="n">
        <v>0</v>
      </c>
      <c r="N547" s="37" t="n">
        <v>6900</v>
      </c>
      <c r="O547" s="37" t="n">
        <v>11</v>
      </c>
      <c r="P547" s="33" t="s">
        <v>688</v>
      </c>
    </row>
    <row r="548" customFormat="false" ht="15" hidden="false" customHeight="false" outlineLevel="0" collapsed="false">
      <c r="A548" s="33" t="s">
        <v>2687</v>
      </c>
      <c r="B548" s="33"/>
      <c r="C548" s="33" t="s">
        <v>2688</v>
      </c>
      <c r="D548" s="33" t="s">
        <v>1776</v>
      </c>
      <c r="E548" s="33" t="s">
        <v>852</v>
      </c>
      <c r="F548" s="33" t="s">
        <v>883</v>
      </c>
      <c r="G548" s="33" t="s">
        <v>686</v>
      </c>
      <c r="H548" s="33" t="s">
        <v>909</v>
      </c>
      <c r="I548" s="33" t="n">
        <v>72</v>
      </c>
      <c r="J548" s="33" t="s">
        <v>864</v>
      </c>
      <c r="K548" s="35" t="n">
        <v>121294</v>
      </c>
      <c r="L548" s="36" t="n">
        <v>11.8</v>
      </c>
      <c r="M548" s="37" t="n">
        <v>0</v>
      </c>
      <c r="N548" s="37" t="n">
        <v>0</v>
      </c>
      <c r="O548" s="37" t="n">
        <v>0</v>
      </c>
      <c r="P548" s="33"/>
    </row>
    <row r="549" customFormat="false" ht="15" hidden="false" customHeight="false" outlineLevel="0" collapsed="false">
      <c r="A549" s="33" t="s">
        <v>2689</v>
      </c>
      <c r="B549" s="33" t="s">
        <v>2690</v>
      </c>
      <c r="C549" s="33" t="s">
        <v>2691</v>
      </c>
      <c r="D549" s="33" t="s">
        <v>2692</v>
      </c>
      <c r="E549" s="33" t="s">
        <v>852</v>
      </c>
      <c r="F549" s="33" t="s">
        <v>685</v>
      </c>
      <c r="G549" s="33" t="s">
        <v>686</v>
      </c>
      <c r="H549" s="33" t="s">
        <v>750</v>
      </c>
      <c r="I549" s="33" t="n">
        <v>72</v>
      </c>
      <c r="J549" s="33" t="s">
        <v>864</v>
      </c>
      <c r="K549" s="35" t="n">
        <v>83619</v>
      </c>
      <c r="L549" s="36" t="n">
        <v>5.8</v>
      </c>
      <c r="M549" s="37" t="n">
        <v>0</v>
      </c>
      <c r="N549" s="37" t="n">
        <v>1200</v>
      </c>
      <c r="O549" s="37" t="n">
        <v>1</v>
      </c>
      <c r="P549" s="33" t="s">
        <v>688</v>
      </c>
    </row>
    <row r="550" customFormat="false" ht="15" hidden="false" customHeight="false" outlineLevel="0" collapsed="false">
      <c r="A550" s="33" t="s">
        <v>2693</v>
      </c>
      <c r="B550" s="33" t="s">
        <v>2694</v>
      </c>
      <c r="C550" s="33" t="s">
        <v>2695</v>
      </c>
      <c r="D550" s="33" t="s">
        <v>2696</v>
      </c>
      <c r="E550" s="33" t="s">
        <v>1218</v>
      </c>
      <c r="F550" s="33" t="s">
        <v>685</v>
      </c>
      <c r="G550" s="33" t="s">
        <v>686</v>
      </c>
      <c r="H550" s="33" t="s">
        <v>687</v>
      </c>
      <c r="I550" s="33" t="n">
        <v>73</v>
      </c>
      <c r="J550" s="33" t="s">
        <v>821</v>
      </c>
      <c r="K550" s="35" t="n">
        <v>89781</v>
      </c>
      <c r="L550" s="36" t="n">
        <v>7.9</v>
      </c>
      <c r="M550" s="37" t="n">
        <v>10025</v>
      </c>
      <c r="N550" s="37" t="n">
        <v>12021</v>
      </c>
      <c r="O550" s="37" t="n">
        <v>27</v>
      </c>
      <c r="P550" s="33" t="s">
        <v>688</v>
      </c>
    </row>
    <row r="551" customFormat="false" ht="15" hidden="false" customHeight="false" outlineLevel="0" collapsed="false">
      <c r="A551" s="33" t="s">
        <v>2697</v>
      </c>
      <c r="B551" s="33" t="s">
        <v>2698</v>
      </c>
      <c r="C551" s="33" t="s">
        <v>2699</v>
      </c>
      <c r="D551" s="33" t="s">
        <v>2197</v>
      </c>
      <c r="E551" s="33" t="s">
        <v>710</v>
      </c>
      <c r="F551" s="33" t="s">
        <v>883</v>
      </c>
      <c r="G551" s="33" t="s">
        <v>686</v>
      </c>
      <c r="H551" s="33" t="s">
        <v>1182</v>
      </c>
      <c r="I551" s="33" t="n">
        <v>73</v>
      </c>
      <c r="J551" s="33" t="s">
        <v>726</v>
      </c>
      <c r="K551" s="35" t="n">
        <v>95686</v>
      </c>
      <c r="L551" s="36" t="n">
        <v>7.6</v>
      </c>
      <c r="M551" s="37" t="n">
        <v>0</v>
      </c>
      <c r="N551" s="37" t="n">
        <v>0</v>
      </c>
      <c r="O551" s="37" t="n">
        <v>0</v>
      </c>
      <c r="P551" s="33"/>
    </row>
    <row r="552" customFormat="false" ht="15" hidden="false" customHeight="false" outlineLevel="0" collapsed="false">
      <c r="A552" s="33" t="s">
        <v>2700</v>
      </c>
      <c r="B552" s="33"/>
      <c r="C552" s="33" t="s">
        <v>2701</v>
      </c>
      <c r="D552" s="33" t="s">
        <v>2702</v>
      </c>
      <c r="E552" s="33" t="s">
        <v>710</v>
      </c>
      <c r="F552" s="33" t="s">
        <v>685</v>
      </c>
      <c r="G552" s="33" t="s">
        <v>686</v>
      </c>
      <c r="H552" s="33" t="s">
        <v>750</v>
      </c>
      <c r="I552" s="33" t="n">
        <v>73</v>
      </c>
      <c r="J552" s="33" t="s">
        <v>737</v>
      </c>
      <c r="K552" s="35" t="n">
        <v>70969</v>
      </c>
      <c r="L552" s="36" t="n">
        <v>4.5</v>
      </c>
      <c r="M552" s="37" t="n">
        <v>0</v>
      </c>
      <c r="N552" s="37" t="n">
        <v>15441</v>
      </c>
      <c r="O552" s="37" t="n">
        <v>0</v>
      </c>
      <c r="P552" s="33" t="s">
        <v>711</v>
      </c>
    </row>
    <row r="553" customFormat="false" ht="15" hidden="false" customHeight="false" outlineLevel="0" collapsed="false">
      <c r="A553" s="33" t="s">
        <v>2703</v>
      </c>
      <c r="B553" s="33" t="s">
        <v>2704</v>
      </c>
      <c r="C553" s="33" t="s">
        <v>2705</v>
      </c>
      <c r="D553" s="33" t="s">
        <v>2706</v>
      </c>
      <c r="E553" s="33" t="s">
        <v>754</v>
      </c>
      <c r="F553" s="33" t="s">
        <v>685</v>
      </c>
      <c r="G553" s="33" t="s">
        <v>686</v>
      </c>
      <c r="H553" s="33" t="s">
        <v>687</v>
      </c>
      <c r="I553" s="33" t="n">
        <v>73</v>
      </c>
      <c r="J553" s="33" t="s">
        <v>755</v>
      </c>
      <c r="K553" s="35" t="n">
        <v>71455</v>
      </c>
      <c r="L553" s="36" t="n">
        <v>4.7</v>
      </c>
      <c r="M553" s="37" t="n">
        <v>1000</v>
      </c>
      <c r="N553" s="37" t="n">
        <v>5000</v>
      </c>
      <c r="O553" s="37" t="n">
        <v>1</v>
      </c>
      <c r="P553" s="33" t="s">
        <v>688</v>
      </c>
    </row>
    <row r="554" customFormat="false" ht="15" hidden="false" customHeight="false" outlineLevel="0" collapsed="false">
      <c r="A554" s="33" t="s">
        <v>2707</v>
      </c>
      <c r="B554" s="33" t="s">
        <v>2708</v>
      </c>
      <c r="C554" s="33" t="s">
        <v>2709</v>
      </c>
      <c r="D554" s="33" t="s">
        <v>2710</v>
      </c>
      <c r="E554" s="33" t="s">
        <v>754</v>
      </c>
      <c r="F554" s="33" t="s">
        <v>685</v>
      </c>
      <c r="G554" s="33" t="s">
        <v>686</v>
      </c>
      <c r="H554" s="33" t="s">
        <v>687</v>
      </c>
      <c r="I554" s="33" t="n">
        <v>73</v>
      </c>
      <c r="J554" s="33" t="s">
        <v>765</v>
      </c>
      <c r="K554" s="35" t="n">
        <v>68937</v>
      </c>
      <c r="L554" s="36" t="n">
        <v>4.1</v>
      </c>
      <c r="M554" s="37" t="n">
        <v>50</v>
      </c>
      <c r="N554" s="37" t="n">
        <v>3500</v>
      </c>
      <c r="O554" s="37" t="n">
        <v>0</v>
      </c>
      <c r="P554" s="33" t="s">
        <v>692</v>
      </c>
    </row>
    <row r="555" customFormat="false" ht="15" hidden="false" customHeight="false" outlineLevel="0" collapsed="false">
      <c r="A555" s="33" t="s">
        <v>2711</v>
      </c>
      <c r="B555" s="33"/>
      <c r="C555" s="33" t="s">
        <v>2712</v>
      </c>
      <c r="D555" s="33" t="s">
        <v>2713</v>
      </c>
      <c r="E555" s="33" t="s">
        <v>759</v>
      </c>
      <c r="F555" s="33" t="s">
        <v>685</v>
      </c>
      <c r="G555" s="33" t="s">
        <v>686</v>
      </c>
      <c r="H555" s="33" t="s">
        <v>687</v>
      </c>
      <c r="I555" s="33" t="n">
        <v>73</v>
      </c>
      <c r="J555" s="33" t="s">
        <v>751</v>
      </c>
      <c r="K555" s="35" t="n">
        <v>75443</v>
      </c>
      <c r="L555" s="36" t="n">
        <v>5</v>
      </c>
      <c r="M555" s="37" t="n">
        <v>378</v>
      </c>
      <c r="N555" s="37" t="n">
        <v>189</v>
      </c>
      <c r="O555" s="37" t="n">
        <v>0</v>
      </c>
      <c r="P555" s="33" t="s">
        <v>760</v>
      </c>
    </row>
    <row r="556" customFormat="false" ht="15" hidden="false" customHeight="false" outlineLevel="0" collapsed="false">
      <c r="A556" s="33" t="s">
        <v>2714</v>
      </c>
      <c r="B556" s="33" t="s">
        <v>2715</v>
      </c>
      <c r="C556" s="33" t="s">
        <v>2701</v>
      </c>
      <c r="D556" s="33" t="s">
        <v>1801</v>
      </c>
      <c r="E556" s="33" t="s">
        <v>1069</v>
      </c>
      <c r="F556" s="33" t="s">
        <v>685</v>
      </c>
      <c r="G556" s="33" t="s">
        <v>686</v>
      </c>
      <c r="H556" s="33" t="s">
        <v>687</v>
      </c>
      <c r="I556" s="33" t="n">
        <v>73</v>
      </c>
      <c r="J556" s="33" t="s">
        <v>803</v>
      </c>
      <c r="K556" s="35" t="n">
        <v>63067</v>
      </c>
      <c r="L556" s="36" t="n">
        <v>3.7</v>
      </c>
      <c r="M556" s="37" t="n">
        <v>102</v>
      </c>
      <c r="N556" s="37" t="n">
        <v>2755</v>
      </c>
      <c r="O556" s="37" t="n">
        <v>0</v>
      </c>
      <c r="P556" s="33" t="s">
        <v>688</v>
      </c>
    </row>
    <row r="557" customFormat="false" ht="15" hidden="false" customHeight="false" outlineLevel="0" collapsed="false">
      <c r="A557" s="33" t="s">
        <v>2716</v>
      </c>
      <c r="B557" s="33" t="s">
        <v>2717</v>
      </c>
      <c r="C557" s="33" t="s">
        <v>2718</v>
      </c>
      <c r="D557" s="33" t="s">
        <v>2719</v>
      </c>
      <c r="E557" s="33" t="s">
        <v>852</v>
      </c>
      <c r="F557" s="33" t="s">
        <v>685</v>
      </c>
      <c r="G557" s="33" t="s">
        <v>686</v>
      </c>
      <c r="H557" s="33" t="s">
        <v>764</v>
      </c>
      <c r="I557" s="33" t="n">
        <v>73</v>
      </c>
      <c r="J557" s="33" t="s">
        <v>857</v>
      </c>
      <c r="K557" s="35" t="n">
        <v>91777</v>
      </c>
      <c r="L557" s="36" t="n">
        <v>8.2</v>
      </c>
      <c r="M557" s="37" t="n">
        <v>5567</v>
      </c>
      <c r="N557" s="37" t="n">
        <v>32435</v>
      </c>
      <c r="O557" s="37" t="n">
        <v>7</v>
      </c>
      <c r="P557" s="33" t="s">
        <v>688</v>
      </c>
    </row>
    <row r="558" customFormat="false" ht="15" hidden="false" customHeight="false" outlineLevel="0" collapsed="false">
      <c r="A558" s="33" t="s">
        <v>2720</v>
      </c>
      <c r="B558" s="33" t="s">
        <v>2721</v>
      </c>
      <c r="C558" s="33" t="s">
        <v>2722</v>
      </c>
      <c r="D558" s="33" t="s">
        <v>2723</v>
      </c>
      <c r="E558" s="33" t="s">
        <v>852</v>
      </c>
      <c r="F558" s="33" t="s">
        <v>685</v>
      </c>
      <c r="G558" s="33" t="s">
        <v>686</v>
      </c>
      <c r="H558" s="33" t="s">
        <v>687</v>
      </c>
      <c r="I558" s="33" t="n">
        <v>73</v>
      </c>
      <c r="J558" s="33" t="s">
        <v>864</v>
      </c>
      <c r="K558" s="35" t="n">
        <v>113980</v>
      </c>
      <c r="L558" s="36" t="n">
        <v>12.8</v>
      </c>
      <c r="M558" s="37" t="n">
        <v>138</v>
      </c>
      <c r="N558" s="37" t="n">
        <v>35522</v>
      </c>
      <c r="O558" s="37" t="n">
        <v>11</v>
      </c>
      <c r="P558" s="33" t="s">
        <v>1107</v>
      </c>
    </row>
    <row r="559" customFormat="false" ht="15" hidden="false" customHeight="false" outlineLevel="0" collapsed="false">
      <c r="A559" s="33" t="s">
        <v>2724</v>
      </c>
      <c r="B559" s="33"/>
      <c r="C559" s="33" t="s">
        <v>2725</v>
      </c>
      <c r="D559" s="33" t="s">
        <v>2726</v>
      </c>
      <c r="E559" s="33" t="s">
        <v>879</v>
      </c>
      <c r="F559" s="33" t="s">
        <v>685</v>
      </c>
      <c r="G559" s="33" t="s">
        <v>686</v>
      </c>
      <c r="H559" s="33" t="s">
        <v>687</v>
      </c>
      <c r="I559" s="33" t="n">
        <v>73</v>
      </c>
      <c r="J559" s="33" t="s">
        <v>876</v>
      </c>
      <c r="K559" s="35" t="n">
        <v>88819</v>
      </c>
      <c r="L559" s="36" t="n">
        <v>6.6</v>
      </c>
      <c r="M559" s="37" t="n">
        <v>0</v>
      </c>
      <c r="N559" s="37" t="n">
        <v>1373</v>
      </c>
      <c r="O559" s="37" t="n">
        <v>0</v>
      </c>
      <c r="P559" s="33" t="s">
        <v>2727</v>
      </c>
    </row>
    <row r="560" customFormat="false" ht="15" hidden="false" customHeight="false" outlineLevel="0" collapsed="false">
      <c r="A560" s="33" t="s">
        <v>2728</v>
      </c>
      <c r="B560" s="33"/>
      <c r="C560" s="33" t="s">
        <v>2729</v>
      </c>
      <c r="D560" s="33" t="s">
        <v>2449</v>
      </c>
      <c r="E560" s="33" t="s">
        <v>684</v>
      </c>
      <c r="F560" s="33" t="s">
        <v>685</v>
      </c>
      <c r="G560" s="33" t="s">
        <v>686</v>
      </c>
      <c r="H560" s="33" t="s">
        <v>687</v>
      </c>
      <c r="I560" s="33" t="n">
        <v>74</v>
      </c>
      <c r="J560" s="33" t="s">
        <v>813</v>
      </c>
      <c r="K560" s="35" t="n">
        <v>61044</v>
      </c>
      <c r="L560" s="36" t="n">
        <v>3.1</v>
      </c>
      <c r="M560" s="37" t="n">
        <v>0</v>
      </c>
      <c r="N560" s="37" t="n">
        <v>250</v>
      </c>
      <c r="O560" s="37" t="n">
        <v>0</v>
      </c>
      <c r="P560" s="33" t="s">
        <v>692</v>
      </c>
    </row>
    <row r="561" customFormat="false" ht="15" hidden="false" customHeight="false" outlineLevel="0" collapsed="false">
      <c r="A561" s="33" t="s">
        <v>2730</v>
      </c>
      <c r="B561" s="33"/>
      <c r="C561" s="33" t="s">
        <v>2731</v>
      </c>
      <c r="D561" s="33" t="s">
        <v>2732</v>
      </c>
      <c r="E561" s="33" t="s">
        <v>710</v>
      </c>
      <c r="F561" s="33" t="s">
        <v>685</v>
      </c>
      <c r="G561" s="33" t="s">
        <v>686</v>
      </c>
      <c r="H561" s="33" t="s">
        <v>733</v>
      </c>
      <c r="I561" s="33" t="n">
        <v>74</v>
      </c>
      <c r="J561" s="33" t="s">
        <v>717</v>
      </c>
      <c r="K561" s="35" t="n">
        <v>81487</v>
      </c>
      <c r="L561" s="36" t="n">
        <v>5.6</v>
      </c>
      <c r="M561" s="37" t="n">
        <v>0</v>
      </c>
      <c r="N561" s="37" t="n">
        <v>7500</v>
      </c>
      <c r="O561" s="37" t="n">
        <v>0</v>
      </c>
      <c r="P561" s="33" t="s">
        <v>711</v>
      </c>
    </row>
    <row r="562" customFormat="false" ht="15" hidden="false" customHeight="false" outlineLevel="0" collapsed="false">
      <c r="A562" s="33" t="s">
        <v>2733</v>
      </c>
      <c r="B562" s="33"/>
      <c r="C562" s="33" t="s">
        <v>2734</v>
      </c>
      <c r="D562" s="33" t="s">
        <v>2735</v>
      </c>
      <c r="E562" s="33" t="s">
        <v>749</v>
      </c>
      <c r="F562" s="33" t="s">
        <v>685</v>
      </c>
      <c r="G562" s="33" t="s">
        <v>686</v>
      </c>
      <c r="H562" s="33" t="s">
        <v>750</v>
      </c>
      <c r="I562" s="33" t="n">
        <v>74</v>
      </c>
      <c r="J562" s="33" t="s">
        <v>743</v>
      </c>
      <c r="K562" s="35" t="n">
        <v>57380</v>
      </c>
      <c r="L562" s="36" t="n">
        <v>2.8</v>
      </c>
      <c r="M562" s="37" t="n">
        <v>0</v>
      </c>
      <c r="N562" s="37" t="n">
        <v>4080</v>
      </c>
      <c r="O562" s="37" t="n">
        <v>2</v>
      </c>
      <c r="P562" s="33" t="s">
        <v>692</v>
      </c>
    </row>
    <row r="563" customFormat="false" ht="15" hidden="false" customHeight="false" outlineLevel="0" collapsed="false">
      <c r="A563" s="33" t="s">
        <v>2736</v>
      </c>
      <c r="B563" s="33" t="s">
        <v>2737</v>
      </c>
      <c r="C563" s="33" t="s">
        <v>2738</v>
      </c>
      <c r="D563" s="33" t="s">
        <v>2739</v>
      </c>
      <c r="E563" s="33" t="s">
        <v>749</v>
      </c>
      <c r="F563" s="33" t="s">
        <v>685</v>
      </c>
      <c r="G563" s="33" t="s">
        <v>686</v>
      </c>
      <c r="H563" s="33" t="s">
        <v>750</v>
      </c>
      <c r="I563" s="33" t="n">
        <v>74</v>
      </c>
      <c r="J563" s="33" t="s">
        <v>746</v>
      </c>
      <c r="K563" s="35" t="n">
        <v>91161</v>
      </c>
      <c r="L563" s="36" t="n">
        <v>8.7</v>
      </c>
      <c r="M563" s="37" t="n">
        <v>0</v>
      </c>
      <c r="N563" s="37" t="n">
        <v>10000</v>
      </c>
      <c r="O563" s="37" t="n">
        <v>0</v>
      </c>
      <c r="P563" s="33" t="s">
        <v>692</v>
      </c>
    </row>
    <row r="564" customFormat="false" ht="15" hidden="false" customHeight="false" outlineLevel="0" collapsed="false">
      <c r="A564" s="33" t="s">
        <v>2740</v>
      </c>
      <c r="B564" s="33" t="s">
        <v>2741</v>
      </c>
      <c r="C564" s="33" t="s">
        <v>2742</v>
      </c>
      <c r="D564" s="33" t="s">
        <v>2743</v>
      </c>
      <c r="E564" s="33" t="s">
        <v>759</v>
      </c>
      <c r="F564" s="33" t="s">
        <v>685</v>
      </c>
      <c r="G564" s="33" t="s">
        <v>686</v>
      </c>
      <c r="H564" s="33" t="s">
        <v>687</v>
      </c>
      <c r="I564" s="33" t="n">
        <v>74</v>
      </c>
      <c r="J564" s="33" t="s">
        <v>751</v>
      </c>
      <c r="K564" s="35" t="n">
        <v>75851</v>
      </c>
      <c r="L564" s="36" t="n">
        <v>4.7</v>
      </c>
      <c r="M564" s="37" t="n">
        <v>10364</v>
      </c>
      <c r="N564" s="37" t="n">
        <v>11773</v>
      </c>
      <c r="O564" s="37" t="n">
        <v>5</v>
      </c>
      <c r="P564" s="33" t="s">
        <v>692</v>
      </c>
    </row>
    <row r="565" customFormat="false" ht="15" hidden="false" customHeight="false" outlineLevel="0" collapsed="false">
      <c r="A565" s="33" t="s">
        <v>2744</v>
      </c>
      <c r="B565" s="33" t="s">
        <v>2745</v>
      </c>
      <c r="C565" s="33" t="s">
        <v>2746</v>
      </c>
      <c r="D565" s="33" t="s">
        <v>2747</v>
      </c>
      <c r="E565" s="33" t="s">
        <v>759</v>
      </c>
      <c r="F565" s="33" t="s">
        <v>685</v>
      </c>
      <c r="G565" s="33" t="s">
        <v>686</v>
      </c>
      <c r="H565" s="33" t="s">
        <v>687</v>
      </c>
      <c r="I565" s="33" t="n">
        <v>74</v>
      </c>
      <c r="J565" s="33" t="s">
        <v>765</v>
      </c>
      <c r="K565" s="35" t="n">
        <v>65329</v>
      </c>
      <c r="L565" s="36" t="n">
        <v>3.1</v>
      </c>
      <c r="M565" s="37" t="n">
        <v>161</v>
      </c>
      <c r="N565" s="37" t="n">
        <v>2898</v>
      </c>
      <c r="O565" s="37" t="n">
        <v>0</v>
      </c>
      <c r="P565" s="33" t="s">
        <v>760</v>
      </c>
    </row>
    <row r="566" customFormat="false" ht="15" hidden="false" customHeight="false" outlineLevel="0" collapsed="false">
      <c r="A566" s="33" t="s">
        <v>2748</v>
      </c>
      <c r="B566" s="33" t="s">
        <v>2749</v>
      </c>
      <c r="C566" s="33" t="s">
        <v>2750</v>
      </c>
      <c r="D566" s="33" t="s">
        <v>2751</v>
      </c>
      <c r="E566" s="33" t="s">
        <v>847</v>
      </c>
      <c r="F566" s="33" t="s">
        <v>685</v>
      </c>
      <c r="G566" s="33" t="s">
        <v>686</v>
      </c>
      <c r="H566" s="33" t="s">
        <v>1592</v>
      </c>
      <c r="I566" s="33" t="n">
        <v>74</v>
      </c>
      <c r="J566" s="33" t="s">
        <v>843</v>
      </c>
      <c r="K566" s="35"/>
      <c r="L566" s="36"/>
      <c r="M566" s="37" t="n">
        <v>1660</v>
      </c>
      <c r="N566" s="37" t="n">
        <v>17574</v>
      </c>
      <c r="O566" s="37" t="n">
        <v>6</v>
      </c>
      <c r="P566" s="33" t="s">
        <v>688</v>
      </c>
    </row>
    <row r="567" customFormat="false" ht="15" hidden="false" customHeight="false" outlineLevel="0" collapsed="false">
      <c r="A567" s="33" t="s">
        <v>2752</v>
      </c>
      <c r="B567" s="33"/>
      <c r="C567" s="33" t="s">
        <v>2753</v>
      </c>
      <c r="D567" s="33" t="s">
        <v>2282</v>
      </c>
      <c r="E567" s="33" t="s">
        <v>852</v>
      </c>
      <c r="F567" s="33" t="s">
        <v>685</v>
      </c>
      <c r="G567" s="33" t="s">
        <v>686</v>
      </c>
      <c r="H567" s="33" t="s">
        <v>687</v>
      </c>
      <c r="I567" s="33" t="n">
        <v>74</v>
      </c>
      <c r="J567" s="33" t="s">
        <v>849</v>
      </c>
      <c r="K567" s="35" t="n">
        <v>130396</v>
      </c>
      <c r="L567" s="36" t="n">
        <v>14.7</v>
      </c>
      <c r="M567" s="37" t="n">
        <v>0</v>
      </c>
      <c r="N567" s="37" t="n">
        <v>7300</v>
      </c>
      <c r="O567" s="37" t="n">
        <v>4</v>
      </c>
      <c r="P567" s="33" t="s">
        <v>688</v>
      </c>
    </row>
    <row r="568" customFormat="false" ht="15" hidden="false" customHeight="false" outlineLevel="0" collapsed="false">
      <c r="A568" s="33" t="s">
        <v>2754</v>
      </c>
      <c r="B568" s="33" t="s">
        <v>2755</v>
      </c>
      <c r="C568" s="33" t="s">
        <v>2756</v>
      </c>
      <c r="D568" s="33" t="s">
        <v>2168</v>
      </c>
      <c r="E568" s="33" t="s">
        <v>1789</v>
      </c>
      <c r="F568" s="33" t="s">
        <v>685</v>
      </c>
      <c r="G568" s="33" t="s">
        <v>686</v>
      </c>
      <c r="H568" s="33" t="s">
        <v>687</v>
      </c>
      <c r="I568" s="33" t="n">
        <v>74</v>
      </c>
      <c r="J568" s="33" t="s">
        <v>778</v>
      </c>
      <c r="K568" s="35" t="n">
        <v>114711</v>
      </c>
      <c r="L568" s="36" t="n">
        <v>13.9</v>
      </c>
      <c r="M568" s="37" t="n">
        <v>1565</v>
      </c>
      <c r="N568" s="37" t="n">
        <v>29484</v>
      </c>
      <c r="O568" s="37" t="n">
        <v>3</v>
      </c>
      <c r="P568" s="33" t="s">
        <v>723</v>
      </c>
    </row>
    <row r="569" customFormat="false" ht="15" hidden="false" customHeight="false" outlineLevel="0" collapsed="false">
      <c r="A569" s="33" t="s">
        <v>2757</v>
      </c>
      <c r="B569" s="33"/>
      <c r="C569" s="33" t="s">
        <v>2758</v>
      </c>
      <c r="D569" s="33" t="s">
        <v>2759</v>
      </c>
      <c r="E569" s="33" t="s">
        <v>1951</v>
      </c>
      <c r="F569" s="33" t="s">
        <v>685</v>
      </c>
      <c r="G569" s="33" t="s">
        <v>686</v>
      </c>
      <c r="H569" s="33" t="s">
        <v>687</v>
      </c>
      <c r="I569" s="33" t="n">
        <v>75</v>
      </c>
      <c r="J569" s="33" t="s">
        <v>717</v>
      </c>
      <c r="K569" s="35" t="n">
        <v>62009</v>
      </c>
      <c r="L569" s="36" t="n">
        <v>3.2</v>
      </c>
      <c r="M569" s="37" t="n">
        <v>0</v>
      </c>
      <c r="N569" s="37" t="n">
        <v>54300</v>
      </c>
      <c r="O569" s="37" t="n">
        <v>0</v>
      </c>
      <c r="P569" s="33" t="s">
        <v>711</v>
      </c>
    </row>
    <row r="570" customFormat="false" ht="15" hidden="false" customHeight="false" outlineLevel="0" collapsed="false">
      <c r="A570" s="33" t="s">
        <v>2760</v>
      </c>
      <c r="B570" s="33"/>
      <c r="C570" s="33" t="s">
        <v>2761</v>
      </c>
      <c r="D570" s="33" t="s">
        <v>2762</v>
      </c>
      <c r="E570" s="33" t="s">
        <v>1951</v>
      </c>
      <c r="F570" s="33" t="s">
        <v>685</v>
      </c>
      <c r="G570" s="33" t="s">
        <v>686</v>
      </c>
      <c r="H570" s="33" t="s">
        <v>750</v>
      </c>
      <c r="I570" s="33" t="n">
        <v>75</v>
      </c>
      <c r="J570" s="33" t="s">
        <v>717</v>
      </c>
      <c r="K570" s="35" t="n">
        <v>61823</v>
      </c>
      <c r="L570" s="36" t="n">
        <v>2.8</v>
      </c>
      <c r="M570" s="37" t="n">
        <v>0</v>
      </c>
      <c r="N570" s="37" t="n">
        <v>11413</v>
      </c>
      <c r="O570" s="37" t="n">
        <v>1</v>
      </c>
      <c r="P570" s="33" t="s">
        <v>692</v>
      </c>
    </row>
    <row r="571" customFormat="false" ht="15" hidden="false" customHeight="false" outlineLevel="0" collapsed="false">
      <c r="A571" s="33" t="s">
        <v>2763</v>
      </c>
      <c r="B571" s="33" t="s">
        <v>2764</v>
      </c>
      <c r="C571" s="33" t="s">
        <v>2765</v>
      </c>
      <c r="D571" s="33" t="s">
        <v>2766</v>
      </c>
      <c r="E571" s="33" t="s">
        <v>696</v>
      </c>
      <c r="F571" s="33" t="s">
        <v>685</v>
      </c>
      <c r="G571" s="33" t="s">
        <v>686</v>
      </c>
      <c r="H571" s="33" t="s">
        <v>1003</v>
      </c>
      <c r="I571" s="33" t="n">
        <v>75</v>
      </c>
      <c r="J571" s="33" t="s">
        <v>698</v>
      </c>
      <c r="K571" s="35" t="n">
        <v>122051</v>
      </c>
      <c r="L571" s="36" t="n">
        <v>12.2</v>
      </c>
      <c r="M571" s="37" t="n">
        <v>9447</v>
      </c>
      <c r="N571" s="37" t="n">
        <v>35167</v>
      </c>
      <c r="O571" s="37" t="n">
        <v>22</v>
      </c>
      <c r="P571" s="33" t="s">
        <v>688</v>
      </c>
    </row>
    <row r="572" customFormat="false" ht="15" hidden="false" customHeight="false" outlineLevel="0" collapsed="false">
      <c r="A572" s="33" t="s">
        <v>2767</v>
      </c>
      <c r="B572" s="33" t="s">
        <v>2768</v>
      </c>
      <c r="C572" s="33" t="s">
        <v>2769</v>
      </c>
      <c r="D572" s="33" t="s">
        <v>2770</v>
      </c>
      <c r="E572" s="33" t="s">
        <v>706</v>
      </c>
      <c r="F572" s="33" t="s">
        <v>685</v>
      </c>
      <c r="G572" s="33" t="s">
        <v>686</v>
      </c>
      <c r="H572" s="33" t="s">
        <v>1003</v>
      </c>
      <c r="I572" s="33" t="n">
        <v>75</v>
      </c>
      <c r="J572" s="33" t="s">
        <v>703</v>
      </c>
      <c r="K572" s="35" t="n">
        <v>67996</v>
      </c>
      <c r="L572" s="36" t="n">
        <v>3.5</v>
      </c>
      <c r="M572" s="37" t="n">
        <v>800</v>
      </c>
      <c r="N572" s="37" t="n">
        <v>4000</v>
      </c>
      <c r="O572" s="37" t="n">
        <v>0</v>
      </c>
      <c r="P572" s="33" t="s">
        <v>860</v>
      </c>
    </row>
    <row r="573" customFormat="false" ht="15" hidden="false" customHeight="false" outlineLevel="0" collapsed="false">
      <c r="A573" s="33" t="s">
        <v>2771</v>
      </c>
      <c r="B573" s="33" t="s">
        <v>2772</v>
      </c>
      <c r="C573" s="33" t="s">
        <v>2773</v>
      </c>
      <c r="D573" s="33" t="s">
        <v>2774</v>
      </c>
      <c r="E573" s="33" t="s">
        <v>754</v>
      </c>
      <c r="F573" s="33" t="s">
        <v>685</v>
      </c>
      <c r="G573" s="33" t="s">
        <v>686</v>
      </c>
      <c r="H573" s="33" t="s">
        <v>687</v>
      </c>
      <c r="I573" s="33" t="n">
        <v>75</v>
      </c>
      <c r="J573" s="33" t="s">
        <v>751</v>
      </c>
      <c r="K573" s="35" t="n">
        <v>81358</v>
      </c>
      <c r="L573" s="36" t="n">
        <v>6.2</v>
      </c>
      <c r="M573" s="37" t="n">
        <v>400</v>
      </c>
      <c r="N573" s="37" t="n">
        <v>3000</v>
      </c>
      <c r="O573" s="37" t="n">
        <v>0</v>
      </c>
      <c r="P573" s="33" t="s">
        <v>688</v>
      </c>
    </row>
    <row r="574" customFormat="false" ht="15" hidden="false" customHeight="false" outlineLevel="0" collapsed="false">
      <c r="A574" s="33" t="s">
        <v>2775</v>
      </c>
      <c r="B574" s="33" t="s">
        <v>2776</v>
      </c>
      <c r="C574" s="33" t="s">
        <v>2777</v>
      </c>
      <c r="D574" s="33" t="s">
        <v>2778</v>
      </c>
      <c r="E574" s="33" t="s">
        <v>754</v>
      </c>
      <c r="F574" s="33" t="s">
        <v>685</v>
      </c>
      <c r="G574" s="33" t="s">
        <v>686</v>
      </c>
      <c r="H574" s="33" t="s">
        <v>767</v>
      </c>
      <c r="I574" s="33" t="n">
        <v>75</v>
      </c>
      <c r="J574" s="33" t="s">
        <v>751</v>
      </c>
      <c r="K574" s="35" t="n">
        <v>88777</v>
      </c>
      <c r="L574" s="36" t="n">
        <v>7.3</v>
      </c>
      <c r="M574" s="37" t="n">
        <v>1370</v>
      </c>
      <c r="N574" s="37" t="n">
        <v>12964</v>
      </c>
      <c r="O574" s="37" t="n">
        <v>15</v>
      </c>
      <c r="P574" s="33" t="s">
        <v>688</v>
      </c>
    </row>
    <row r="575" customFormat="false" ht="15" hidden="false" customHeight="false" outlineLevel="0" collapsed="false">
      <c r="A575" s="33" t="s">
        <v>2779</v>
      </c>
      <c r="B575" s="33" t="s">
        <v>2780</v>
      </c>
      <c r="C575" s="33" t="s">
        <v>2781</v>
      </c>
      <c r="D575" s="33" t="s">
        <v>2782</v>
      </c>
      <c r="E575" s="33" t="s">
        <v>788</v>
      </c>
      <c r="F575" s="33" t="s">
        <v>685</v>
      </c>
      <c r="G575" s="33" t="s">
        <v>686</v>
      </c>
      <c r="H575" s="33" t="s">
        <v>904</v>
      </c>
      <c r="I575" s="33" t="n">
        <v>75</v>
      </c>
      <c r="J575" s="33" t="s">
        <v>785</v>
      </c>
      <c r="K575" s="35" t="n">
        <v>65362</v>
      </c>
      <c r="L575" s="36" t="n">
        <v>3.3</v>
      </c>
      <c r="M575" s="37" t="n">
        <v>0</v>
      </c>
      <c r="N575" s="37" t="n">
        <v>18980</v>
      </c>
      <c r="O575" s="37" t="n">
        <v>5</v>
      </c>
      <c r="P575" s="33" t="s">
        <v>723</v>
      </c>
    </row>
    <row r="576" customFormat="false" ht="15" hidden="false" customHeight="false" outlineLevel="0" collapsed="false">
      <c r="A576" s="33" t="s">
        <v>2783</v>
      </c>
      <c r="B576" s="33" t="s">
        <v>2784</v>
      </c>
      <c r="C576" s="33" t="s">
        <v>2785</v>
      </c>
      <c r="D576" s="33" t="s">
        <v>2786</v>
      </c>
      <c r="E576" s="33" t="s">
        <v>792</v>
      </c>
      <c r="F576" s="33" t="s">
        <v>685</v>
      </c>
      <c r="G576" s="33" t="s">
        <v>686</v>
      </c>
      <c r="H576" s="33" t="s">
        <v>733</v>
      </c>
      <c r="I576" s="33" t="n">
        <v>75</v>
      </c>
      <c r="J576" s="33" t="s">
        <v>789</v>
      </c>
      <c r="K576" s="35" t="n">
        <v>104962</v>
      </c>
      <c r="L576" s="36" t="n">
        <v>6.8</v>
      </c>
      <c r="M576" s="37" t="n">
        <v>530</v>
      </c>
      <c r="N576" s="37" t="n">
        <v>8000</v>
      </c>
      <c r="O576" s="37" t="n">
        <v>0</v>
      </c>
      <c r="P576" s="33" t="s">
        <v>711</v>
      </c>
    </row>
    <row r="577" customFormat="false" ht="15" hidden="false" customHeight="false" outlineLevel="0" collapsed="false">
      <c r="A577" s="33" t="s">
        <v>2787</v>
      </c>
      <c r="B577" s="33" t="s">
        <v>2788</v>
      </c>
      <c r="C577" s="33" t="s">
        <v>2789</v>
      </c>
      <c r="D577" s="33" t="s">
        <v>2790</v>
      </c>
      <c r="E577" s="33" t="s">
        <v>797</v>
      </c>
      <c r="F577" s="33" t="s">
        <v>685</v>
      </c>
      <c r="G577" s="33" t="s">
        <v>686</v>
      </c>
      <c r="H577" s="33" t="s">
        <v>767</v>
      </c>
      <c r="I577" s="33" t="n">
        <v>75</v>
      </c>
      <c r="J577" s="33" t="s">
        <v>799</v>
      </c>
      <c r="K577" s="35" t="n">
        <v>75785</v>
      </c>
      <c r="L577" s="36" t="n">
        <v>5.2</v>
      </c>
      <c r="M577" s="37" t="n">
        <v>1000</v>
      </c>
      <c r="N577" s="37" t="n">
        <v>7000</v>
      </c>
      <c r="O577" s="37" t="n">
        <v>4</v>
      </c>
      <c r="P577" s="33" t="s">
        <v>742</v>
      </c>
    </row>
    <row r="578" customFormat="false" ht="15" hidden="false" customHeight="false" outlineLevel="0" collapsed="false">
      <c r="A578" s="33" t="s">
        <v>2791</v>
      </c>
      <c r="B578" s="33" t="s">
        <v>2792</v>
      </c>
      <c r="C578" s="33" t="s">
        <v>2793</v>
      </c>
      <c r="D578" s="33" t="s">
        <v>2794</v>
      </c>
      <c r="E578" s="33" t="s">
        <v>842</v>
      </c>
      <c r="F578" s="33" t="s">
        <v>685</v>
      </c>
      <c r="G578" s="33" t="s">
        <v>686</v>
      </c>
      <c r="H578" s="33" t="s">
        <v>687</v>
      </c>
      <c r="I578" s="33" t="n">
        <v>75</v>
      </c>
      <c r="J578" s="33" t="s">
        <v>839</v>
      </c>
      <c r="K578" s="35" t="n">
        <v>73810</v>
      </c>
      <c r="L578" s="36" t="n">
        <v>4.6</v>
      </c>
      <c r="M578" s="37" t="n">
        <v>2800</v>
      </c>
      <c r="N578" s="37" t="n">
        <v>6000</v>
      </c>
      <c r="O578" s="37" t="n">
        <v>2</v>
      </c>
      <c r="P578" s="33" t="s">
        <v>688</v>
      </c>
    </row>
    <row r="579" customFormat="false" ht="15" hidden="false" customHeight="false" outlineLevel="0" collapsed="false">
      <c r="A579" s="33" t="s">
        <v>2795</v>
      </c>
      <c r="B579" s="33" t="s">
        <v>2796</v>
      </c>
      <c r="C579" s="33" t="s">
        <v>2797</v>
      </c>
      <c r="D579" s="33" t="s">
        <v>2798</v>
      </c>
      <c r="E579" s="33" t="s">
        <v>1069</v>
      </c>
      <c r="F579" s="33" t="s">
        <v>685</v>
      </c>
      <c r="G579" s="33" t="s">
        <v>686</v>
      </c>
      <c r="H579" s="33" t="s">
        <v>687</v>
      </c>
      <c r="I579" s="33" t="n">
        <v>75</v>
      </c>
      <c r="J579" s="33" t="s">
        <v>803</v>
      </c>
      <c r="K579" s="35" t="n">
        <v>54337</v>
      </c>
      <c r="L579" s="36" t="n">
        <v>2.2</v>
      </c>
      <c r="M579" s="37" t="n">
        <v>3577</v>
      </c>
      <c r="N579" s="37" t="n">
        <v>15576</v>
      </c>
      <c r="O579" s="37" t="n">
        <v>2</v>
      </c>
      <c r="P579" s="33" t="s">
        <v>688</v>
      </c>
    </row>
    <row r="580" customFormat="false" ht="15" hidden="false" customHeight="false" outlineLevel="0" collapsed="false">
      <c r="A580" s="33" t="s">
        <v>2799</v>
      </c>
      <c r="B580" s="33" t="s">
        <v>2800</v>
      </c>
      <c r="C580" s="33" t="s">
        <v>2801</v>
      </c>
      <c r="D580" s="33" t="s">
        <v>2802</v>
      </c>
      <c r="E580" s="33" t="s">
        <v>1069</v>
      </c>
      <c r="F580" s="33" t="s">
        <v>685</v>
      </c>
      <c r="G580" s="33" t="s">
        <v>686</v>
      </c>
      <c r="H580" s="33" t="s">
        <v>687</v>
      </c>
      <c r="I580" s="33" t="n">
        <v>75</v>
      </c>
      <c r="J580" s="33" t="s">
        <v>793</v>
      </c>
      <c r="K580" s="35" t="n">
        <v>75296</v>
      </c>
      <c r="L580" s="36" t="n">
        <v>5.4</v>
      </c>
      <c r="M580" s="37" t="n">
        <v>6099</v>
      </c>
      <c r="N580" s="37" t="n">
        <v>10792</v>
      </c>
      <c r="O580" s="37" t="n">
        <v>19</v>
      </c>
      <c r="P580" s="33" t="s">
        <v>688</v>
      </c>
    </row>
    <row r="581" customFormat="false" ht="15" hidden="false" customHeight="false" outlineLevel="0" collapsed="false">
      <c r="A581" s="33" t="s">
        <v>2803</v>
      </c>
      <c r="B581" s="33" t="s">
        <v>2804</v>
      </c>
      <c r="C581" s="33" t="s">
        <v>2805</v>
      </c>
      <c r="D581" s="33" t="s">
        <v>2806</v>
      </c>
      <c r="E581" s="33" t="s">
        <v>1789</v>
      </c>
      <c r="F581" s="33" t="s">
        <v>685</v>
      </c>
      <c r="G581" s="33" t="s">
        <v>686</v>
      </c>
      <c r="H581" s="33" t="s">
        <v>687</v>
      </c>
      <c r="I581" s="33" t="n">
        <v>75</v>
      </c>
      <c r="J581" s="33" t="s">
        <v>930</v>
      </c>
      <c r="K581" s="35" t="n">
        <v>91981</v>
      </c>
      <c r="L581" s="36" t="n">
        <v>8.3</v>
      </c>
      <c r="M581" s="37" t="n">
        <v>2415</v>
      </c>
      <c r="N581" s="37" t="n">
        <v>1050</v>
      </c>
      <c r="O581" s="37" t="n">
        <v>0</v>
      </c>
      <c r="P581" s="33" t="s">
        <v>723</v>
      </c>
    </row>
    <row r="582" customFormat="false" ht="15" hidden="false" customHeight="false" outlineLevel="0" collapsed="false">
      <c r="A582" s="33" t="s">
        <v>2807</v>
      </c>
      <c r="B582" s="33" t="s">
        <v>2808</v>
      </c>
      <c r="C582" s="33" t="s">
        <v>2809</v>
      </c>
      <c r="D582" s="33" t="s">
        <v>2810</v>
      </c>
      <c r="E582" s="33" t="s">
        <v>759</v>
      </c>
      <c r="F582" s="33" t="s">
        <v>685</v>
      </c>
      <c r="G582" s="33" t="s">
        <v>686</v>
      </c>
      <c r="H582" s="33" t="s">
        <v>687</v>
      </c>
      <c r="I582" s="33" t="n">
        <v>76</v>
      </c>
      <c r="J582" s="33" t="s">
        <v>751</v>
      </c>
      <c r="K582" s="35" t="n">
        <v>72069</v>
      </c>
      <c r="L582" s="36" t="n">
        <v>4.3</v>
      </c>
      <c r="M582" s="37" t="n">
        <v>0</v>
      </c>
      <c r="N582" s="37" t="n">
        <v>400</v>
      </c>
      <c r="O582" s="37" t="n">
        <v>1</v>
      </c>
      <c r="P582" s="33" t="s">
        <v>760</v>
      </c>
    </row>
    <row r="583" customFormat="false" ht="15" hidden="false" customHeight="false" outlineLevel="0" collapsed="false">
      <c r="A583" s="33" t="s">
        <v>2811</v>
      </c>
      <c r="B583" s="33"/>
      <c r="C583" s="33" t="s">
        <v>2812</v>
      </c>
      <c r="D583" s="33" t="s">
        <v>2813</v>
      </c>
      <c r="E583" s="33" t="s">
        <v>788</v>
      </c>
      <c r="F583" s="33" t="s">
        <v>685</v>
      </c>
      <c r="G583" s="33" t="s">
        <v>686</v>
      </c>
      <c r="H583" s="33" t="s">
        <v>687</v>
      </c>
      <c r="I583" s="33" t="n">
        <v>76</v>
      </c>
      <c r="J583" s="33" t="s">
        <v>785</v>
      </c>
      <c r="K583" s="35" t="n">
        <v>63857</v>
      </c>
      <c r="L583" s="36" t="n">
        <v>3.2</v>
      </c>
      <c r="M583" s="37" t="n">
        <v>0</v>
      </c>
      <c r="N583" s="37" t="n">
        <v>15701</v>
      </c>
      <c r="O583" s="37" t="n">
        <v>1</v>
      </c>
      <c r="P583" s="33" t="s">
        <v>723</v>
      </c>
    </row>
    <row r="584" customFormat="false" ht="15" hidden="false" customHeight="false" outlineLevel="0" collapsed="false">
      <c r="A584" s="33" t="s">
        <v>2814</v>
      </c>
      <c r="B584" s="33" t="s">
        <v>2815</v>
      </c>
      <c r="C584" s="33" t="s">
        <v>2816</v>
      </c>
      <c r="D584" s="33" t="s">
        <v>2817</v>
      </c>
      <c r="E584" s="33" t="s">
        <v>797</v>
      </c>
      <c r="F584" s="33" t="s">
        <v>685</v>
      </c>
      <c r="G584" s="33" t="s">
        <v>686</v>
      </c>
      <c r="H584" s="33" t="s">
        <v>733</v>
      </c>
      <c r="I584" s="33" t="n">
        <v>76</v>
      </c>
      <c r="J584" s="33" t="s">
        <v>803</v>
      </c>
      <c r="K584" s="35" t="n">
        <v>99041</v>
      </c>
      <c r="L584" s="36" t="n">
        <v>10</v>
      </c>
      <c r="M584" s="37" t="n">
        <v>550</v>
      </c>
      <c r="N584" s="37" t="n">
        <v>18000</v>
      </c>
      <c r="O584" s="37" t="n">
        <v>0</v>
      </c>
      <c r="P584" s="33" t="s">
        <v>742</v>
      </c>
    </row>
    <row r="585" customFormat="false" ht="15" hidden="false" customHeight="false" outlineLevel="0" collapsed="false">
      <c r="A585" s="33" t="s">
        <v>2818</v>
      </c>
      <c r="B585" s="33"/>
      <c r="C585" s="33" t="s">
        <v>2819</v>
      </c>
      <c r="D585" s="33" t="s">
        <v>2820</v>
      </c>
      <c r="E585" s="33" t="s">
        <v>797</v>
      </c>
      <c r="F585" s="33" t="s">
        <v>685</v>
      </c>
      <c r="G585" s="33" t="s">
        <v>686</v>
      </c>
      <c r="H585" s="33" t="s">
        <v>733</v>
      </c>
      <c r="I585" s="33" t="n">
        <v>76</v>
      </c>
      <c r="J585" s="33" t="s">
        <v>803</v>
      </c>
      <c r="K585" s="35" t="n">
        <v>66044</v>
      </c>
      <c r="L585" s="36" t="n">
        <v>3.9</v>
      </c>
      <c r="M585" s="37" t="n">
        <v>0</v>
      </c>
      <c r="N585" s="37" t="n">
        <v>4500</v>
      </c>
      <c r="O585" s="37" t="n">
        <v>0</v>
      </c>
      <c r="P585" s="33" t="s">
        <v>723</v>
      </c>
    </row>
    <row r="586" customFormat="false" ht="15" hidden="false" customHeight="false" outlineLevel="0" collapsed="false">
      <c r="A586" s="33" t="s">
        <v>2821</v>
      </c>
      <c r="B586" s="33" t="s">
        <v>2822</v>
      </c>
      <c r="C586" s="33" t="s">
        <v>2823</v>
      </c>
      <c r="D586" s="33" t="s">
        <v>2824</v>
      </c>
      <c r="E586" s="33" t="s">
        <v>824</v>
      </c>
      <c r="F586" s="33" t="s">
        <v>685</v>
      </c>
      <c r="G586" s="33" t="s">
        <v>686</v>
      </c>
      <c r="H586" s="33" t="s">
        <v>687</v>
      </c>
      <c r="I586" s="33" t="n">
        <v>76</v>
      </c>
      <c r="J586" s="33" t="s">
        <v>832</v>
      </c>
      <c r="K586" s="35" t="n">
        <v>105384</v>
      </c>
      <c r="L586" s="36" t="n">
        <v>9.6</v>
      </c>
      <c r="M586" s="37" t="n">
        <v>0</v>
      </c>
      <c r="N586" s="37" t="n">
        <v>19806</v>
      </c>
      <c r="O586" s="37" t="n">
        <v>8</v>
      </c>
      <c r="P586" s="33" t="s">
        <v>760</v>
      </c>
    </row>
    <row r="587" customFormat="false" ht="15" hidden="false" customHeight="false" outlineLevel="0" collapsed="false">
      <c r="A587" s="33" t="s">
        <v>2825</v>
      </c>
      <c r="B587" s="33" t="s">
        <v>2826</v>
      </c>
      <c r="C587" s="33" t="s">
        <v>2827</v>
      </c>
      <c r="D587" s="33" t="s">
        <v>2828</v>
      </c>
      <c r="E587" s="33" t="s">
        <v>2437</v>
      </c>
      <c r="F587" s="33" t="s">
        <v>685</v>
      </c>
      <c r="G587" s="33" t="s">
        <v>686</v>
      </c>
      <c r="H587" s="33" t="s">
        <v>750</v>
      </c>
      <c r="I587" s="33" t="n">
        <v>76</v>
      </c>
      <c r="J587" s="33" t="s">
        <v>768</v>
      </c>
      <c r="K587" s="35" t="n">
        <v>69121</v>
      </c>
      <c r="L587" s="36" t="n">
        <v>3.9</v>
      </c>
      <c r="M587" s="37" t="n">
        <v>1900</v>
      </c>
      <c r="N587" s="37" t="n">
        <v>3000</v>
      </c>
      <c r="O587" s="37" t="n">
        <v>1</v>
      </c>
      <c r="P587" s="33" t="s">
        <v>742</v>
      </c>
    </row>
    <row r="588" customFormat="false" ht="15" hidden="false" customHeight="false" outlineLevel="0" collapsed="false">
      <c r="A588" s="33" t="s">
        <v>2829</v>
      </c>
      <c r="B588" s="33" t="s">
        <v>2830</v>
      </c>
      <c r="C588" s="33" t="s">
        <v>2831</v>
      </c>
      <c r="D588" s="33" t="s">
        <v>2493</v>
      </c>
      <c r="E588" s="33" t="s">
        <v>852</v>
      </c>
      <c r="F588" s="33" t="s">
        <v>685</v>
      </c>
      <c r="G588" s="33" t="s">
        <v>686</v>
      </c>
      <c r="H588" s="33" t="s">
        <v>687</v>
      </c>
      <c r="I588" s="33" t="n">
        <v>76</v>
      </c>
      <c r="J588" s="33" t="s">
        <v>849</v>
      </c>
      <c r="K588" s="35" t="n">
        <v>80278</v>
      </c>
      <c r="L588" s="36" t="n">
        <v>6</v>
      </c>
      <c r="M588" s="37" t="n">
        <v>1825</v>
      </c>
      <c r="N588" s="37" t="n">
        <v>29192</v>
      </c>
      <c r="O588" s="37" t="n">
        <v>0</v>
      </c>
      <c r="P588" s="33" t="s">
        <v>692</v>
      </c>
    </row>
    <row r="589" customFormat="false" ht="15" hidden="false" customHeight="false" outlineLevel="0" collapsed="false">
      <c r="A589" s="33" t="s">
        <v>2832</v>
      </c>
      <c r="B589" s="33" t="s">
        <v>2833</v>
      </c>
      <c r="C589" s="33" t="s">
        <v>2834</v>
      </c>
      <c r="D589" s="33" t="s">
        <v>2835</v>
      </c>
      <c r="E589" s="33" t="s">
        <v>696</v>
      </c>
      <c r="F589" s="33" t="s">
        <v>685</v>
      </c>
      <c r="G589" s="33" t="s">
        <v>686</v>
      </c>
      <c r="H589" s="33" t="s">
        <v>764</v>
      </c>
      <c r="I589" s="33" t="n">
        <v>77</v>
      </c>
      <c r="J589" s="33" t="s">
        <v>698</v>
      </c>
      <c r="K589" s="35" t="n">
        <v>97936</v>
      </c>
      <c r="L589" s="36" t="n">
        <v>9.7</v>
      </c>
      <c r="M589" s="37" t="n">
        <v>500</v>
      </c>
      <c r="N589" s="37" t="n">
        <v>30000</v>
      </c>
      <c r="O589" s="37" t="n">
        <v>0</v>
      </c>
      <c r="P589" s="33" t="s">
        <v>711</v>
      </c>
    </row>
    <row r="590" customFormat="false" ht="15" hidden="false" customHeight="false" outlineLevel="0" collapsed="false">
      <c r="A590" s="33" t="s">
        <v>2836</v>
      </c>
      <c r="B590" s="33" t="s">
        <v>2837</v>
      </c>
      <c r="C590" s="33" t="s">
        <v>2838</v>
      </c>
      <c r="D590" s="33" t="s">
        <v>2395</v>
      </c>
      <c r="E590" s="33" t="s">
        <v>1866</v>
      </c>
      <c r="F590" s="33" t="s">
        <v>685</v>
      </c>
      <c r="G590" s="33" t="s">
        <v>686</v>
      </c>
      <c r="H590" s="33" t="s">
        <v>687</v>
      </c>
      <c r="I590" s="33" t="n">
        <v>77</v>
      </c>
      <c r="J590" s="33" t="s">
        <v>785</v>
      </c>
      <c r="K590" s="35" t="n">
        <v>77439</v>
      </c>
      <c r="L590" s="36" t="n">
        <v>6</v>
      </c>
      <c r="M590" s="37" t="n">
        <v>8048</v>
      </c>
      <c r="N590" s="37" t="n">
        <v>8283</v>
      </c>
      <c r="O590" s="37" t="n">
        <v>17</v>
      </c>
      <c r="P590" s="33" t="s">
        <v>688</v>
      </c>
    </row>
    <row r="591" customFormat="false" ht="15" hidden="false" customHeight="false" outlineLevel="0" collapsed="false">
      <c r="A591" s="33" t="s">
        <v>2839</v>
      </c>
      <c r="B591" s="33" t="s">
        <v>2840</v>
      </c>
      <c r="C591" s="33" t="s">
        <v>2841</v>
      </c>
      <c r="D591" s="33" t="s">
        <v>2841</v>
      </c>
      <c r="E591" s="33" t="s">
        <v>792</v>
      </c>
      <c r="F591" s="33" t="s">
        <v>685</v>
      </c>
      <c r="G591" s="33" t="s">
        <v>686</v>
      </c>
      <c r="H591" s="33" t="s">
        <v>764</v>
      </c>
      <c r="I591" s="33" t="n">
        <v>77</v>
      </c>
      <c r="J591" s="33" t="s">
        <v>789</v>
      </c>
      <c r="K591" s="35" t="n">
        <v>76661</v>
      </c>
      <c r="L591" s="36" t="n">
        <v>5.1</v>
      </c>
      <c r="M591" s="37" t="n">
        <v>850</v>
      </c>
      <c r="N591" s="37" t="n">
        <v>1000</v>
      </c>
      <c r="O591" s="37" t="n">
        <v>0</v>
      </c>
      <c r="P591" s="33" t="s">
        <v>760</v>
      </c>
    </row>
    <row r="592" customFormat="false" ht="15" hidden="false" customHeight="false" outlineLevel="0" collapsed="false">
      <c r="A592" s="33" t="s">
        <v>2842</v>
      </c>
      <c r="B592" s="33" t="s">
        <v>2843</v>
      </c>
      <c r="C592" s="33" t="s">
        <v>2844</v>
      </c>
      <c r="D592" s="33" t="s">
        <v>2845</v>
      </c>
      <c r="E592" s="33" t="s">
        <v>797</v>
      </c>
      <c r="F592" s="33" t="s">
        <v>685</v>
      </c>
      <c r="G592" s="33" t="s">
        <v>686</v>
      </c>
      <c r="H592" s="33" t="s">
        <v>733</v>
      </c>
      <c r="I592" s="33" t="n">
        <v>77</v>
      </c>
      <c r="J592" s="33" t="s">
        <v>803</v>
      </c>
      <c r="K592" s="35" t="n">
        <v>71716</v>
      </c>
      <c r="L592" s="36" t="n">
        <v>4.9</v>
      </c>
      <c r="M592" s="37" t="n">
        <v>2100</v>
      </c>
      <c r="N592" s="37" t="n">
        <v>10000</v>
      </c>
      <c r="O592" s="37" t="n">
        <v>0</v>
      </c>
      <c r="P592" s="33" t="s">
        <v>723</v>
      </c>
    </row>
    <row r="593" customFormat="false" ht="15" hidden="false" customHeight="false" outlineLevel="0" collapsed="false">
      <c r="A593" s="33" t="s">
        <v>2846</v>
      </c>
      <c r="B593" s="33"/>
      <c r="C593" s="33" t="s">
        <v>2847</v>
      </c>
      <c r="D593" s="33" t="s">
        <v>2848</v>
      </c>
      <c r="E593" s="33" t="s">
        <v>810</v>
      </c>
      <c r="F593" s="33" t="s">
        <v>685</v>
      </c>
      <c r="G593" s="33" t="s">
        <v>686</v>
      </c>
      <c r="H593" s="33" t="s">
        <v>687</v>
      </c>
      <c r="I593" s="33" t="n">
        <v>77</v>
      </c>
      <c r="J593" s="33" t="s">
        <v>839</v>
      </c>
      <c r="K593" s="35" t="n">
        <v>101339</v>
      </c>
      <c r="L593" s="36" t="n">
        <v>9.5</v>
      </c>
      <c r="M593" s="37" t="n">
        <v>0</v>
      </c>
      <c r="N593" s="37" t="n">
        <v>11275</v>
      </c>
      <c r="O593" s="37" t="n">
        <v>0</v>
      </c>
      <c r="P593" s="33" t="s">
        <v>688</v>
      </c>
    </row>
    <row r="594" customFormat="false" ht="15" hidden="false" customHeight="false" outlineLevel="0" collapsed="false">
      <c r="A594" s="33" t="s">
        <v>2849</v>
      </c>
      <c r="B594" s="33" t="s">
        <v>2850</v>
      </c>
      <c r="C594" s="33" t="s">
        <v>2851</v>
      </c>
      <c r="D594" s="33" t="s">
        <v>2852</v>
      </c>
      <c r="E594" s="33" t="s">
        <v>852</v>
      </c>
      <c r="F594" s="33" t="s">
        <v>685</v>
      </c>
      <c r="G594" s="33" t="s">
        <v>686</v>
      </c>
      <c r="H594" s="33" t="s">
        <v>750</v>
      </c>
      <c r="I594" s="33" t="n">
        <v>77</v>
      </c>
      <c r="J594" s="33" t="s">
        <v>857</v>
      </c>
      <c r="K594" s="35" t="n">
        <v>88574</v>
      </c>
      <c r="L594" s="36" t="n">
        <v>7.8</v>
      </c>
      <c r="M594" s="37" t="n">
        <v>0</v>
      </c>
      <c r="N594" s="37" t="n">
        <v>5400</v>
      </c>
      <c r="O594" s="37" t="n">
        <v>2</v>
      </c>
      <c r="P594" s="33" t="s">
        <v>688</v>
      </c>
    </row>
    <row r="595" customFormat="false" ht="15" hidden="false" customHeight="false" outlineLevel="0" collapsed="false">
      <c r="A595" s="33" t="s">
        <v>2853</v>
      </c>
      <c r="B595" s="33" t="s">
        <v>2854</v>
      </c>
      <c r="C595" s="33" t="s">
        <v>2855</v>
      </c>
      <c r="D595" s="33" t="s">
        <v>2856</v>
      </c>
      <c r="E595" s="33" t="s">
        <v>852</v>
      </c>
      <c r="F595" s="33" t="s">
        <v>685</v>
      </c>
      <c r="G595" s="33" t="s">
        <v>686</v>
      </c>
      <c r="H595" s="33" t="s">
        <v>687</v>
      </c>
      <c r="I595" s="33" t="n">
        <v>77</v>
      </c>
      <c r="J595" s="33" t="s">
        <v>864</v>
      </c>
      <c r="K595" s="35" t="n">
        <v>119312</v>
      </c>
      <c r="L595" s="36" t="n">
        <v>10.9</v>
      </c>
      <c r="M595" s="37" t="n">
        <v>0</v>
      </c>
      <c r="N595" s="37" t="n">
        <v>8640</v>
      </c>
      <c r="O595" s="37" t="n">
        <v>3</v>
      </c>
      <c r="P595" s="33" t="s">
        <v>688</v>
      </c>
    </row>
    <row r="596" customFormat="false" ht="15" hidden="false" customHeight="false" outlineLevel="0" collapsed="false">
      <c r="A596" s="33" t="s">
        <v>2857</v>
      </c>
      <c r="B596" s="33" t="s">
        <v>2858</v>
      </c>
      <c r="C596" s="33" t="s">
        <v>2859</v>
      </c>
      <c r="D596" s="33" t="s">
        <v>2860</v>
      </c>
      <c r="E596" s="33" t="s">
        <v>852</v>
      </c>
      <c r="F596" s="33" t="s">
        <v>685</v>
      </c>
      <c r="G596" s="33" t="s">
        <v>686</v>
      </c>
      <c r="H596" s="33" t="s">
        <v>733</v>
      </c>
      <c r="I596" s="33" t="n">
        <v>77</v>
      </c>
      <c r="J596" s="33" t="s">
        <v>857</v>
      </c>
      <c r="K596" s="35" t="n">
        <v>66909</v>
      </c>
      <c r="L596" s="36" t="n">
        <v>3.8</v>
      </c>
      <c r="M596" s="37" t="n">
        <v>500</v>
      </c>
      <c r="N596" s="37" t="n">
        <v>9000</v>
      </c>
      <c r="O596" s="37" t="n">
        <v>8</v>
      </c>
      <c r="P596" s="33" t="s">
        <v>711</v>
      </c>
    </row>
    <row r="597" customFormat="false" ht="15" hidden="false" customHeight="false" outlineLevel="0" collapsed="false">
      <c r="A597" s="33" t="s">
        <v>2861</v>
      </c>
      <c r="B597" s="33"/>
      <c r="C597" s="33" t="s">
        <v>2862</v>
      </c>
      <c r="D597" s="33" t="s">
        <v>2863</v>
      </c>
      <c r="E597" s="33" t="s">
        <v>2215</v>
      </c>
      <c r="F597" s="33" t="s">
        <v>685</v>
      </c>
      <c r="G597" s="33" t="s">
        <v>686</v>
      </c>
      <c r="H597" s="33" t="s">
        <v>750</v>
      </c>
      <c r="I597" s="33" t="n">
        <v>77</v>
      </c>
      <c r="J597" s="33" t="s">
        <v>751</v>
      </c>
      <c r="K597" s="35" t="n">
        <v>96514</v>
      </c>
      <c r="L597" s="36" t="n">
        <v>8.2</v>
      </c>
      <c r="M597" s="37" t="n">
        <v>800</v>
      </c>
      <c r="N597" s="37" t="n">
        <v>20000</v>
      </c>
      <c r="O597" s="37" t="n">
        <v>0</v>
      </c>
      <c r="P597" s="33" t="s">
        <v>742</v>
      </c>
    </row>
    <row r="598" customFormat="false" ht="15" hidden="false" customHeight="false" outlineLevel="0" collapsed="false">
      <c r="A598" s="33" t="s">
        <v>2864</v>
      </c>
      <c r="B598" s="33" t="s">
        <v>2865</v>
      </c>
      <c r="C598" s="33" t="s">
        <v>2866</v>
      </c>
      <c r="D598" s="33" t="s">
        <v>2867</v>
      </c>
      <c r="E598" s="33" t="s">
        <v>1951</v>
      </c>
      <c r="F598" s="33" t="s">
        <v>685</v>
      </c>
      <c r="G598" s="33" t="s">
        <v>686</v>
      </c>
      <c r="H598" s="33" t="s">
        <v>687</v>
      </c>
      <c r="I598" s="33" t="n">
        <v>78</v>
      </c>
      <c r="J598" s="33" t="s">
        <v>746</v>
      </c>
      <c r="K598" s="35" t="n">
        <v>70267</v>
      </c>
      <c r="L598" s="36" t="n">
        <v>4.4</v>
      </c>
      <c r="M598" s="37" t="n">
        <v>4812</v>
      </c>
      <c r="N598" s="37" t="n">
        <v>15221</v>
      </c>
      <c r="O598" s="37" t="n">
        <v>2</v>
      </c>
      <c r="P598" s="33" t="s">
        <v>700</v>
      </c>
    </row>
    <row r="599" customFormat="false" ht="15" hidden="false" customHeight="false" outlineLevel="0" collapsed="false">
      <c r="A599" s="33" t="s">
        <v>2868</v>
      </c>
      <c r="B599" s="33" t="s">
        <v>2869</v>
      </c>
      <c r="C599" s="33" t="s">
        <v>2870</v>
      </c>
      <c r="D599" s="33" t="s">
        <v>2871</v>
      </c>
      <c r="E599" s="33" t="s">
        <v>684</v>
      </c>
      <c r="F599" s="33" t="s">
        <v>685</v>
      </c>
      <c r="G599" s="33" t="s">
        <v>686</v>
      </c>
      <c r="H599" s="33" t="s">
        <v>687</v>
      </c>
      <c r="I599" s="33" t="n">
        <v>78</v>
      </c>
      <c r="J599" s="33" t="s">
        <v>689</v>
      </c>
      <c r="K599" s="35" t="n">
        <v>84183</v>
      </c>
      <c r="L599" s="36" t="n">
        <v>6.2</v>
      </c>
      <c r="M599" s="37" t="n">
        <v>46412</v>
      </c>
      <c r="N599" s="37" t="n">
        <v>2659</v>
      </c>
      <c r="O599" s="37" t="n">
        <v>0</v>
      </c>
      <c r="P599" s="33" t="s">
        <v>688</v>
      </c>
    </row>
    <row r="600" customFormat="false" ht="15" hidden="false" customHeight="false" outlineLevel="0" collapsed="false">
      <c r="A600" s="33" t="s">
        <v>2872</v>
      </c>
      <c r="B600" s="33" t="s">
        <v>2873</v>
      </c>
      <c r="C600" s="33" t="s">
        <v>2874</v>
      </c>
      <c r="D600" s="33" t="s">
        <v>2875</v>
      </c>
      <c r="E600" s="33" t="s">
        <v>710</v>
      </c>
      <c r="F600" s="33" t="s">
        <v>685</v>
      </c>
      <c r="G600" s="33" t="s">
        <v>686</v>
      </c>
      <c r="H600" s="33" t="s">
        <v>687</v>
      </c>
      <c r="I600" s="33" t="n">
        <v>78</v>
      </c>
      <c r="J600" s="33" t="s">
        <v>737</v>
      </c>
      <c r="K600" s="35" t="n">
        <v>74006</v>
      </c>
      <c r="L600" s="36" t="n">
        <v>5.1</v>
      </c>
      <c r="M600" s="37" t="n">
        <v>416</v>
      </c>
      <c r="N600" s="37" t="n">
        <v>4380</v>
      </c>
      <c r="O600" s="37" t="n">
        <v>1</v>
      </c>
      <c r="P600" s="33" t="s">
        <v>711</v>
      </c>
    </row>
    <row r="601" customFormat="false" ht="15" hidden="false" customHeight="false" outlineLevel="0" collapsed="false">
      <c r="A601" s="33" t="s">
        <v>2876</v>
      </c>
      <c r="B601" s="33" t="s">
        <v>2877</v>
      </c>
      <c r="C601" s="33" t="s">
        <v>2878</v>
      </c>
      <c r="D601" s="33" t="s">
        <v>2879</v>
      </c>
      <c r="E601" s="33" t="s">
        <v>710</v>
      </c>
      <c r="F601" s="33" t="s">
        <v>685</v>
      </c>
      <c r="G601" s="33" t="s">
        <v>686</v>
      </c>
      <c r="H601" s="33" t="s">
        <v>764</v>
      </c>
      <c r="I601" s="33" t="n">
        <v>78</v>
      </c>
      <c r="J601" s="33" t="s">
        <v>724</v>
      </c>
      <c r="K601" s="35" t="n">
        <v>149559</v>
      </c>
      <c r="L601" s="36" t="n">
        <v>11.2</v>
      </c>
      <c r="M601" s="37" t="n">
        <v>0</v>
      </c>
      <c r="N601" s="37" t="n">
        <v>7200</v>
      </c>
      <c r="O601" s="37" t="n">
        <v>0</v>
      </c>
      <c r="P601" s="33" t="s">
        <v>760</v>
      </c>
    </row>
    <row r="602" customFormat="false" ht="15" hidden="false" customHeight="false" outlineLevel="0" collapsed="false">
      <c r="A602" s="33" t="s">
        <v>2880</v>
      </c>
      <c r="B602" s="33" t="s">
        <v>2881</v>
      </c>
      <c r="C602" s="33" t="s">
        <v>2882</v>
      </c>
      <c r="D602" s="33" t="s">
        <v>2271</v>
      </c>
      <c r="E602" s="33" t="s">
        <v>754</v>
      </c>
      <c r="F602" s="33" t="s">
        <v>685</v>
      </c>
      <c r="G602" s="33" t="s">
        <v>686</v>
      </c>
      <c r="H602" s="33" t="s">
        <v>750</v>
      </c>
      <c r="I602" s="33" t="n">
        <v>78</v>
      </c>
      <c r="J602" s="33" t="s">
        <v>751</v>
      </c>
      <c r="K602" s="35" t="n">
        <v>80274</v>
      </c>
      <c r="L602" s="36" t="n">
        <v>6.1</v>
      </c>
      <c r="M602" s="37" t="n">
        <v>300</v>
      </c>
      <c r="N602" s="37" t="n">
        <v>6550</v>
      </c>
      <c r="O602" s="37" t="n">
        <v>2</v>
      </c>
      <c r="P602" s="33" t="s">
        <v>742</v>
      </c>
    </row>
    <row r="603" customFormat="false" ht="15" hidden="false" customHeight="false" outlineLevel="0" collapsed="false">
      <c r="A603" s="33" t="s">
        <v>2883</v>
      </c>
      <c r="B603" s="33" t="s">
        <v>2884</v>
      </c>
      <c r="C603" s="33" t="s">
        <v>2885</v>
      </c>
      <c r="D603" s="33" t="s">
        <v>2886</v>
      </c>
      <c r="E603" s="33" t="s">
        <v>759</v>
      </c>
      <c r="F603" s="33" t="s">
        <v>685</v>
      </c>
      <c r="G603" s="33" t="s">
        <v>686</v>
      </c>
      <c r="H603" s="33" t="s">
        <v>687</v>
      </c>
      <c r="I603" s="33" t="n">
        <v>78</v>
      </c>
      <c r="J603" s="33" t="s">
        <v>771</v>
      </c>
      <c r="K603" s="35" t="n">
        <v>73586</v>
      </c>
      <c r="L603" s="36" t="n">
        <v>4.1</v>
      </c>
      <c r="M603" s="37" t="n">
        <v>0</v>
      </c>
      <c r="N603" s="37" t="n">
        <v>7361</v>
      </c>
      <c r="O603" s="37" t="n">
        <v>0</v>
      </c>
      <c r="P603" s="33" t="s">
        <v>760</v>
      </c>
    </row>
    <row r="604" customFormat="false" ht="15" hidden="false" customHeight="false" outlineLevel="0" collapsed="false">
      <c r="A604" s="33" t="s">
        <v>2887</v>
      </c>
      <c r="B604" s="33" t="s">
        <v>2888</v>
      </c>
      <c r="C604" s="33" t="s">
        <v>2889</v>
      </c>
      <c r="D604" s="33" t="s">
        <v>2890</v>
      </c>
      <c r="E604" s="33" t="s">
        <v>1343</v>
      </c>
      <c r="F604" s="33" t="s">
        <v>685</v>
      </c>
      <c r="G604" s="33" t="s">
        <v>686</v>
      </c>
      <c r="H604" s="33" t="s">
        <v>687</v>
      </c>
      <c r="I604" s="33" t="n">
        <v>78</v>
      </c>
      <c r="J604" s="33" t="s">
        <v>829</v>
      </c>
      <c r="K604" s="35" t="n">
        <v>98672</v>
      </c>
      <c r="L604" s="36" t="n">
        <v>9.8</v>
      </c>
      <c r="M604" s="37" t="n">
        <v>10500</v>
      </c>
      <c r="N604" s="37" t="n">
        <v>15500</v>
      </c>
      <c r="O604" s="37" t="n">
        <v>0</v>
      </c>
      <c r="P604" s="33" t="s">
        <v>860</v>
      </c>
    </row>
    <row r="605" customFormat="false" ht="15" hidden="false" customHeight="false" outlineLevel="0" collapsed="false">
      <c r="A605" s="33" t="s">
        <v>2891</v>
      </c>
      <c r="B605" s="33"/>
      <c r="C605" s="33" t="s">
        <v>2892</v>
      </c>
      <c r="D605" s="33" t="s">
        <v>2893</v>
      </c>
      <c r="E605" s="33" t="s">
        <v>797</v>
      </c>
      <c r="F605" s="33" t="s">
        <v>685</v>
      </c>
      <c r="G605" s="33" t="s">
        <v>686</v>
      </c>
      <c r="H605" s="33" t="s">
        <v>733</v>
      </c>
      <c r="I605" s="33" t="n">
        <v>78</v>
      </c>
      <c r="J605" s="33" t="s">
        <v>793</v>
      </c>
      <c r="K605" s="35" t="n">
        <v>71737</v>
      </c>
      <c r="L605" s="36" t="n">
        <v>4.8</v>
      </c>
      <c r="M605" s="37" t="n">
        <v>0</v>
      </c>
      <c r="N605" s="37" t="n">
        <v>1500</v>
      </c>
      <c r="O605" s="37" t="n">
        <v>0</v>
      </c>
      <c r="P605" s="33" t="s">
        <v>688</v>
      </c>
    </row>
    <row r="606" customFormat="false" ht="15" hidden="false" customHeight="false" outlineLevel="0" collapsed="false">
      <c r="A606" s="33" t="s">
        <v>2894</v>
      </c>
      <c r="B606" s="33" t="s">
        <v>2895</v>
      </c>
      <c r="C606" s="33" t="s">
        <v>2896</v>
      </c>
      <c r="D606" s="33" t="s">
        <v>2897</v>
      </c>
      <c r="E606" s="33" t="s">
        <v>2898</v>
      </c>
      <c r="F606" s="33" t="s">
        <v>685</v>
      </c>
      <c r="G606" s="33" t="s">
        <v>686</v>
      </c>
      <c r="H606" s="33" t="s">
        <v>687</v>
      </c>
      <c r="I606" s="33" t="n">
        <v>78</v>
      </c>
      <c r="J606" s="33" t="s">
        <v>829</v>
      </c>
      <c r="K606" s="35" t="n">
        <v>94218</v>
      </c>
      <c r="L606" s="36" t="n">
        <v>8.7</v>
      </c>
      <c r="M606" s="37" t="n">
        <v>1150</v>
      </c>
      <c r="N606" s="37" t="n">
        <v>19898</v>
      </c>
      <c r="O606" s="37" t="n">
        <v>3</v>
      </c>
      <c r="P606" s="33" t="s">
        <v>711</v>
      </c>
    </row>
    <row r="607" customFormat="false" ht="15" hidden="false" customHeight="false" outlineLevel="0" collapsed="false">
      <c r="A607" s="33" t="s">
        <v>2899</v>
      </c>
      <c r="B607" s="33" t="s">
        <v>2900</v>
      </c>
      <c r="C607" s="33" t="s">
        <v>2901</v>
      </c>
      <c r="D607" s="33" t="s">
        <v>2902</v>
      </c>
      <c r="E607" s="33" t="s">
        <v>852</v>
      </c>
      <c r="F607" s="33" t="s">
        <v>685</v>
      </c>
      <c r="G607" s="33" t="s">
        <v>686</v>
      </c>
      <c r="H607" s="33" t="s">
        <v>909</v>
      </c>
      <c r="I607" s="33" t="n">
        <v>78</v>
      </c>
      <c r="J607" s="33" t="s">
        <v>864</v>
      </c>
      <c r="K607" s="35" t="n">
        <v>66559</v>
      </c>
      <c r="L607" s="36" t="n">
        <v>3.8</v>
      </c>
      <c r="M607" s="37" t="n">
        <v>0</v>
      </c>
      <c r="N607" s="37" t="n">
        <v>6300</v>
      </c>
      <c r="O607" s="37" t="n">
        <v>0</v>
      </c>
      <c r="P607" s="33" t="s">
        <v>692</v>
      </c>
    </row>
    <row r="608" customFormat="false" ht="15" hidden="false" customHeight="false" outlineLevel="0" collapsed="false">
      <c r="A608" s="33" t="s">
        <v>2903</v>
      </c>
      <c r="B608" s="33" t="s">
        <v>2904</v>
      </c>
      <c r="C608" s="33" t="s">
        <v>2905</v>
      </c>
      <c r="D608" s="33" t="s">
        <v>2493</v>
      </c>
      <c r="E608" s="33" t="s">
        <v>852</v>
      </c>
      <c r="F608" s="33" t="s">
        <v>685</v>
      </c>
      <c r="G608" s="33" t="s">
        <v>686</v>
      </c>
      <c r="H608" s="33" t="s">
        <v>750</v>
      </c>
      <c r="I608" s="33" t="n">
        <v>78</v>
      </c>
      <c r="J608" s="33" t="s">
        <v>849</v>
      </c>
      <c r="K608" s="35" t="n">
        <v>80223</v>
      </c>
      <c r="L608" s="36" t="n">
        <v>6</v>
      </c>
      <c r="M608" s="37" t="n">
        <v>0</v>
      </c>
      <c r="N608" s="37" t="n">
        <v>800</v>
      </c>
      <c r="O608" s="37" t="n">
        <v>1</v>
      </c>
      <c r="P608" s="33" t="s">
        <v>860</v>
      </c>
    </row>
    <row r="609" customFormat="false" ht="15" hidden="false" customHeight="false" outlineLevel="0" collapsed="false">
      <c r="A609" s="33" t="s">
        <v>2906</v>
      </c>
      <c r="B609" s="33" t="s">
        <v>2907</v>
      </c>
      <c r="C609" s="33" t="s">
        <v>2908</v>
      </c>
      <c r="D609" s="33" t="s">
        <v>2909</v>
      </c>
      <c r="E609" s="33" t="s">
        <v>852</v>
      </c>
      <c r="F609" s="33" t="s">
        <v>685</v>
      </c>
      <c r="G609" s="33" t="s">
        <v>686</v>
      </c>
      <c r="H609" s="33" t="s">
        <v>750</v>
      </c>
      <c r="I609" s="33" t="n">
        <v>78</v>
      </c>
      <c r="J609" s="33" t="s">
        <v>867</v>
      </c>
      <c r="K609" s="35" t="n">
        <v>101803</v>
      </c>
      <c r="L609" s="36" t="n">
        <v>9.8</v>
      </c>
      <c r="M609" s="37" t="n">
        <v>250</v>
      </c>
      <c r="N609" s="37" t="n">
        <v>16300</v>
      </c>
      <c r="O609" s="37" t="n">
        <v>1</v>
      </c>
      <c r="P609" s="33" t="s">
        <v>688</v>
      </c>
    </row>
    <row r="610" customFormat="false" ht="15" hidden="false" customHeight="false" outlineLevel="0" collapsed="false">
      <c r="A610" s="33" t="s">
        <v>2910</v>
      </c>
      <c r="B610" s="33" t="s">
        <v>2911</v>
      </c>
      <c r="C610" s="33" t="s">
        <v>2912</v>
      </c>
      <c r="D610" s="33" t="s">
        <v>2913</v>
      </c>
      <c r="E610" s="33" t="s">
        <v>696</v>
      </c>
      <c r="F610" s="33" t="s">
        <v>685</v>
      </c>
      <c r="G610" s="33" t="s">
        <v>686</v>
      </c>
      <c r="H610" s="33" t="s">
        <v>687</v>
      </c>
      <c r="I610" s="33" t="n">
        <v>79</v>
      </c>
      <c r="J610" s="33" t="s">
        <v>701</v>
      </c>
      <c r="K610" s="35" t="n">
        <v>99738</v>
      </c>
      <c r="L610" s="36" t="n">
        <v>8.3</v>
      </c>
      <c r="M610" s="37" t="n">
        <v>13408</v>
      </c>
      <c r="N610" s="37" t="n">
        <v>35472</v>
      </c>
      <c r="O610" s="37" t="n">
        <v>22</v>
      </c>
      <c r="P610" s="33" t="s">
        <v>700</v>
      </c>
    </row>
    <row r="611" customFormat="false" ht="15" hidden="false" customHeight="false" outlineLevel="0" collapsed="false">
      <c r="A611" s="33" t="s">
        <v>2914</v>
      </c>
      <c r="B611" s="33" t="s">
        <v>2915</v>
      </c>
      <c r="C611" s="33" t="s">
        <v>2916</v>
      </c>
      <c r="D611" s="33" t="s">
        <v>2917</v>
      </c>
      <c r="E611" s="33" t="s">
        <v>706</v>
      </c>
      <c r="F611" s="33" t="s">
        <v>685</v>
      </c>
      <c r="G611" s="33" t="s">
        <v>686</v>
      </c>
      <c r="H611" s="33" t="s">
        <v>687</v>
      </c>
      <c r="I611" s="33" t="n">
        <v>79</v>
      </c>
      <c r="J611" s="33" t="s">
        <v>703</v>
      </c>
      <c r="K611" s="35" t="n">
        <v>94991</v>
      </c>
      <c r="L611" s="36" t="n">
        <v>9.3</v>
      </c>
      <c r="M611" s="37" t="n">
        <v>12524</v>
      </c>
      <c r="N611" s="37" t="n">
        <v>44853</v>
      </c>
      <c r="O611" s="37" t="n">
        <v>22</v>
      </c>
      <c r="P611" s="33" t="s">
        <v>692</v>
      </c>
    </row>
    <row r="612" customFormat="false" ht="15" hidden="false" customHeight="false" outlineLevel="0" collapsed="false">
      <c r="A612" s="33" t="s">
        <v>2918</v>
      </c>
      <c r="B612" s="33"/>
      <c r="C612" s="33" t="s">
        <v>2919</v>
      </c>
      <c r="D612" s="33" t="s">
        <v>2920</v>
      </c>
      <c r="E612" s="33" t="s">
        <v>710</v>
      </c>
      <c r="F612" s="33" t="s">
        <v>685</v>
      </c>
      <c r="G612" s="33" t="s">
        <v>686</v>
      </c>
      <c r="H612" s="33" t="s">
        <v>764</v>
      </c>
      <c r="I612" s="33" t="n">
        <v>79</v>
      </c>
      <c r="J612" s="33" t="s">
        <v>743</v>
      </c>
      <c r="K612" s="35" t="n">
        <v>60206</v>
      </c>
      <c r="L612" s="36" t="n">
        <v>2.9</v>
      </c>
      <c r="M612" s="37" t="n">
        <v>0</v>
      </c>
      <c r="N612" s="37" t="n">
        <v>6700</v>
      </c>
      <c r="O612" s="37" t="n">
        <v>0</v>
      </c>
      <c r="P612" s="33" t="s">
        <v>711</v>
      </c>
    </row>
    <row r="613" customFormat="false" ht="15" hidden="false" customHeight="false" outlineLevel="0" collapsed="false">
      <c r="A613" s="33" t="s">
        <v>2921</v>
      </c>
      <c r="B613" s="33" t="s">
        <v>2922</v>
      </c>
      <c r="C613" s="33" t="s">
        <v>2923</v>
      </c>
      <c r="D613" s="33" t="s">
        <v>2572</v>
      </c>
      <c r="E613" s="33" t="s">
        <v>749</v>
      </c>
      <c r="F613" s="33" t="s">
        <v>883</v>
      </c>
      <c r="G613" s="33" t="s">
        <v>686</v>
      </c>
      <c r="H613" s="33" t="s">
        <v>2924</v>
      </c>
      <c r="I613" s="33" t="n">
        <v>79</v>
      </c>
      <c r="J613" s="33" t="s">
        <v>743</v>
      </c>
      <c r="K613" s="35" t="n">
        <v>58091</v>
      </c>
      <c r="L613" s="36" t="n">
        <v>2.7</v>
      </c>
      <c r="M613" s="37" t="n">
        <v>0</v>
      </c>
      <c r="N613" s="37" t="n">
        <v>0</v>
      </c>
      <c r="O613" s="37" t="n">
        <v>0</v>
      </c>
      <c r="P613" s="33"/>
    </row>
    <row r="614" customFormat="false" ht="15" hidden="false" customHeight="false" outlineLevel="0" collapsed="false">
      <c r="A614" s="33" t="s">
        <v>2925</v>
      </c>
      <c r="B614" s="33"/>
      <c r="C614" s="33" t="s">
        <v>2926</v>
      </c>
      <c r="D614" s="33" t="s">
        <v>2927</v>
      </c>
      <c r="E614" s="33" t="s">
        <v>810</v>
      </c>
      <c r="F614" s="33" t="s">
        <v>685</v>
      </c>
      <c r="G614" s="33" t="s">
        <v>686</v>
      </c>
      <c r="H614" s="33" t="s">
        <v>687</v>
      </c>
      <c r="I614" s="33" t="n">
        <v>79</v>
      </c>
      <c r="J614" s="33" t="s">
        <v>782</v>
      </c>
      <c r="K614" s="35" t="n">
        <v>96264</v>
      </c>
      <c r="L614" s="36" t="n">
        <v>8.6</v>
      </c>
      <c r="M614" s="37" t="n">
        <v>0</v>
      </c>
      <c r="N614" s="37" t="n">
        <v>680</v>
      </c>
      <c r="O614" s="37" t="n">
        <v>0</v>
      </c>
      <c r="P614" s="33" t="s">
        <v>742</v>
      </c>
    </row>
    <row r="615" customFormat="false" ht="15" hidden="false" customHeight="false" outlineLevel="0" collapsed="false">
      <c r="A615" s="33" t="s">
        <v>2928</v>
      </c>
      <c r="B615" s="33" t="s">
        <v>2929</v>
      </c>
      <c r="C615" s="33" t="s">
        <v>2930</v>
      </c>
      <c r="D615" s="33" t="s">
        <v>2122</v>
      </c>
      <c r="E615" s="33" t="s">
        <v>824</v>
      </c>
      <c r="F615" s="33" t="s">
        <v>685</v>
      </c>
      <c r="G615" s="33" t="s">
        <v>686</v>
      </c>
      <c r="H615" s="33" t="s">
        <v>687</v>
      </c>
      <c r="I615" s="33" t="n">
        <v>79</v>
      </c>
      <c r="J615" s="33" t="s">
        <v>825</v>
      </c>
      <c r="K615" s="35" t="n">
        <v>72798</v>
      </c>
      <c r="L615" s="36" t="n">
        <v>4.6</v>
      </c>
      <c r="M615" s="37" t="n">
        <v>1046</v>
      </c>
      <c r="N615" s="37" t="n">
        <v>10645</v>
      </c>
      <c r="O615" s="37" t="n">
        <v>7</v>
      </c>
      <c r="P615" s="33" t="s">
        <v>688</v>
      </c>
    </row>
    <row r="616" customFormat="false" ht="15" hidden="false" customHeight="false" outlineLevel="0" collapsed="false">
      <c r="A616" s="33" t="s">
        <v>2931</v>
      </c>
      <c r="B616" s="33"/>
      <c r="C616" s="33" t="s">
        <v>2932</v>
      </c>
      <c r="D616" s="33" t="s">
        <v>2933</v>
      </c>
      <c r="E616" s="33" t="s">
        <v>684</v>
      </c>
      <c r="F616" s="33" t="s">
        <v>685</v>
      </c>
      <c r="G616" s="33" t="s">
        <v>686</v>
      </c>
      <c r="H616" s="33" t="s">
        <v>733</v>
      </c>
      <c r="I616" s="33" t="n">
        <v>80</v>
      </c>
      <c r="J616" s="33" t="s">
        <v>681</v>
      </c>
      <c r="K616" s="35" t="n">
        <v>77309</v>
      </c>
      <c r="L616" s="36" t="n">
        <v>5.8</v>
      </c>
      <c r="M616" s="37" t="n">
        <v>400</v>
      </c>
      <c r="N616" s="37" t="n">
        <v>30000</v>
      </c>
      <c r="O616" s="37" t="n">
        <v>0</v>
      </c>
      <c r="P616" s="33" t="s">
        <v>723</v>
      </c>
    </row>
    <row r="617" customFormat="false" ht="15" hidden="false" customHeight="false" outlineLevel="0" collapsed="false">
      <c r="A617" s="33" t="s">
        <v>2934</v>
      </c>
      <c r="B617" s="33" t="s">
        <v>2935</v>
      </c>
      <c r="C617" s="33" t="s">
        <v>2936</v>
      </c>
      <c r="D617" s="33" t="s">
        <v>2937</v>
      </c>
      <c r="E617" s="33" t="s">
        <v>696</v>
      </c>
      <c r="F617" s="33" t="s">
        <v>685</v>
      </c>
      <c r="G617" s="33" t="s">
        <v>686</v>
      </c>
      <c r="H617" s="33" t="s">
        <v>687</v>
      </c>
      <c r="I617" s="33" t="n">
        <v>80</v>
      </c>
      <c r="J617" s="33" t="s">
        <v>698</v>
      </c>
      <c r="K617" s="35" t="n">
        <v>92326</v>
      </c>
      <c r="L617" s="36" t="n">
        <v>8.9</v>
      </c>
      <c r="M617" s="37" t="n">
        <v>6336</v>
      </c>
      <c r="N617" s="37" t="n">
        <v>68735</v>
      </c>
      <c r="O617" s="37" t="n">
        <v>4</v>
      </c>
      <c r="P617" s="33" t="s">
        <v>688</v>
      </c>
    </row>
    <row r="618" customFormat="false" ht="15" hidden="false" customHeight="false" outlineLevel="0" collapsed="false">
      <c r="A618" s="33" t="s">
        <v>2938</v>
      </c>
      <c r="B618" s="33" t="s">
        <v>2939</v>
      </c>
      <c r="C618" s="33" t="s">
        <v>2940</v>
      </c>
      <c r="D618" s="33" t="s">
        <v>2941</v>
      </c>
      <c r="E618" s="33" t="s">
        <v>706</v>
      </c>
      <c r="F618" s="33" t="s">
        <v>685</v>
      </c>
      <c r="G618" s="33" t="s">
        <v>686</v>
      </c>
      <c r="H618" s="33" t="s">
        <v>687</v>
      </c>
      <c r="I618" s="33" t="n">
        <v>80</v>
      </c>
      <c r="J618" s="33" t="s">
        <v>703</v>
      </c>
      <c r="K618" s="35" t="n">
        <v>150032</v>
      </c>
      <c r="L618" s="36" t="n">
        <v>12.3</v>
      </c>
      <c r="M618" s="37" t="n">
        <v>200</v>
      </c>
      <c r="N618" s="37" t="n">
        <v>1000</v>
      </c>
      <c r="O618" s="37" t="n">
        <v>0</v>
      </c>
      <c r="P618" s="33" t="s">
        <v>711</v>
      </c>
    </row>
    <row r="619" customFormat="false" ht="15" hidden="false" customHeight="false" outlineLevel="0" collapsed="false">
      <c r="A619" s="33" t="s">
        <v>2942</v>
      </c>
      <c r="B619" s="33"/>
      <c r="C619" s="33" t="s">
        <v>2943</v>
      </c>
      <c r="D619" s="33" t="s">
        <v>2944</v>
      </c>
      <c r="E619" s="33" t="s">
        <v>710</v>
      </c>
      <c r="F619" s="33" t="s">
        <v>685</v>
      </c>
      <c r="G619" s="33" t="s">
        <v>686</v>
      </c>
      <c r="H619" s="33" t="s">
        <v>687</v>
      </c>
      <c r="I619" s="33" t="n">
        <v>80</v>
      </c>
      <c r="J619" s="33" t="s">
        <v>737</v>
      </c>
      <c r="K619" s="35" t="n">
        <v>88191</v>
      </c>
      <c r="L619" s="36" t="n">
        <v>6.9</v>
      </c>
      <c r="M619" s="37" t="n">
        <v>280</v>
      </c>
      <c r="N619" s="37" t="n">
        <v>33702</v>
      </c>
      <c r="O619" s="37" t="n">
        <v>1</v>
      </c>
      <c r="P619" s="33" t="s">
        <v>711</v>
      </c>
    </row>
    <row r="620" customFormat="false" ht="15" hidden="false" customHeight="false" outlineLevel="0" collapsed="false">
      <c r="A620" s="33" t="s">
        <v>2945</v>
      </c>
      <c r="B620" s="33"/>
      <c r="C620" s="33" t="s">
        <v>2946</v>
      </c>
      <c r="D620" s="33" t="s">
        <v>2947</v>
      </c>
      <c r="E620" s="33" t="s">
        <v>749</v>
      </c>
      <c r="F620" s="33" t="s">
        <v>685</v>
      </c>
      <c r="G620" s="33" t="s">
        <v>686</v>
      </c>
      <c r="H620" s="33" t="s">
        <v>750</v>
      </c>
      <c r="I620" s="33" t="n">
        <v>80</v>
      </c>
      <c r="J620" s="33" t="s">
        <v>1261</v>
      </c>
      <c r="K620" s="35" t="n">
        <v>54024</v>
      </c>
      <c r="L620" s="36" t="n">
        <v>2.5</v>
      </c>
      <c r="M620" s="37" t="n">
        <v>0</v>
      </c>
      <c r="N620" s="37" t="n">
        <v>3400</v>
      </c>
      <c r="O620" s="37" t="n">
        <v>0</v>
      </c>
      <c r="P620" s="33" t="s">
        <v>688</v>
      </c>
    </row>
    <row r="621" customFormat="false" ht="15" hidden="false" customHeight="false" outlineLevel="0" collapsed="false">
      <c r="A621" s="33" t="s">
        <v>2948</v>
      </c>
      <c r="B621" s="33" t="s">
        <v>2949</v>
      </c>
      <c r="C621" s="33" t="s">
        <v>2950</v>
      </c>
      <c r="D621" s="33" t="s">
        <v>2461</v>
      </c>
      <c r="E621" s="33" t="s">
        <v>749</v>
      </c>
      <c r="F621" s="33" t="s">
        <v>685</v>
      </c>
      <c r="G621" s="33" t="s">
        <v>686</v>
      </c>
      <c r="H621" s="33" t="s">
        <v>750</v>
      </c>
      <c r="I621" s="33" t="n">
        <v>80</v>
      </c>
      <c r="J621" s="33" t="s">
        <v>746</v>
      </c>
      <c r="K621" s="35" t="n">
        <v>74202</v>
      </c>
      <c r="L621" s="36" t="n">
        <v>5.1</v>
      </c>
      <c r="M621" s="37" t="n">
        <v>0</v>
      </c>
      <c r="N621" s="37" t="n">
        <v>2200</v>
      </c>
      <c r="O621" s="37" t="n">
        <v>0</v>
      </c>
      <c r="P621" s="33" t="s">
        <v>692</v>
      </c>
    </row>
    <row r="622" customFormat="false" ht="15" hidden="false" customHeight="false" outlineLevel="0" collapsed="false">
      <c r="A622" s="33" t="s">
        <v>2951</v>
      </c>
      <c r="B622" s="33" t="s">
        <v>2952</v>
      </c>
      <c r="C622" s="33" t="s">
        <v>2953</v>
      </c>
      <c r="D622" s="33" t="s">
        <v>2953</v>
      </c>
      <c r="E622" s="33" t="s">
        <v>749</v>
      </c>
      <c r="F622" s="33" t="s">
        <v>685</v>
      </c>
      <c r="G622" s="33" t="s">
        <v>686</v>
      </c>
      <c r="H622" s="33" t="s">
        <v>750</v>
      </c>
      <c r="I622" s="33" t="n">
        <v>80</v>
      </c>
      <c r="J622" s="33" t="s">
        <v>746</v>
      </c>
      <c r="K622" s="35" t="n">
        <v>86476</v>
      </c>
      <c r="L622" s="36" t="n">
        <v>8.1</v>
      </c>
      <c r="M622" s="37" t="n">
        <v>0</v>
      </c>
      <c r="N622" s="37" t="n">
        <v>913</v>
      </c>
      <c r="O622" s="37" t="n">
        <v>1</v>
      </c>
      <c r="P622" s="33" t="s">
        <v>692</v>
      </c>
    </row>
    <row r="623" customFormat="false" ht="15" hidden="false" customHeight="false" outlineLevel="0" collapsed="false">
      <c r="A623" s="33" t="s">
        <v>2954</v>
      </c>
      <c r="B623" s="33"/>
      <c r="C623" s="33" t="s">
        <v>2017</v>
      </c>
      <c r="D623" s="33" t="s">
        <v>2017</v>
      </c>
      <c r="E623" s="33" t="s">
        <v>817</v>
      </c>
      <c r="F623" s="33" t="s">
        <v>685</v>
      </c>
      <c r="G623" s="33" t="s">
        <v>686</v>
      </c>
      <c r="H623" s="33" t="s">
        <v>687</v>
      </c>
      <c r="I623" s="33" t="n">
        <v>80</v>
      </c>
      <c r="J623" s="33" t="s">
        <v>818</v>
      </c>
      <c r="K623" s="35" t="n">
        <v>89914</v>
      </c>
      <c r="L623" s="36" t="n">
        <v>7</v>
      </c>
      <c r="M623" s="37" t="n">
        <v>0</v>
      </c>
      <c r="N623" s="37" t="n">
        <v>8400</v>
      </c>
      <c r="O623" s="37" t="n">
        <v>0</v>
      </c>
      <c r="P623" s="33" t="s">
        <v>688</v>
      </c>
    </row>
    <row r="624" customFormat="false" ht="15" hidden="false" customHeight="false" outlineLevel="0" collapsed="false">
      <c r="A624" s="33" t="s">
        <v>2955</v>
      </c>
      <c r="B624" s="33"/>
      <c r="C624" s="33" t="s">
        <v>2956</v>
      </c>
      <c r="D624" s="33" t="s">
        <v>1413</v>
      </c>
      <c r="E624" s="33" t="s">
        <v>2437</v>
      </c>
      <c r="F624" s="33" t="s">
        <v>685</v>
      </c>
      <c r="G624" s="33" t="s">
        <v>686</v>
      </c>
      <c r="H624" s="33" t="s">
        <v>687</v>
      </c>
      <c r="I624" s="33" t="n">
        <v>80</v>
      </c>
      <c r="J624" s="33" t="s">
        <v>768</v>
      </c>
      <c r="K624" s="35" t="n">
        <v>78298</v>
      </c>
      <c r="L624" s="36" t="n">
        <v>5.7</v>
      </c>
      <c r="M624" s="37" t="n">
        <v>0</v>
      </c>
      <c r="N624" s="37" t="n">
        <v>5840</v>
      </c>
      <c r="O624" s="37" t="n">
        <v>0</v>
      </c>
      <c r="P624" s="33" t="s">
        <v>692</v>
      </c>
    </row>
    <row r="625" customFormat="false" ht="15" hidden="false" customHeight="false" outlineLevel="0" collapsed="false">
      <c r="A625" s="33" t="s">
        <v>2957</v>
      </c>
      <c r="B625" s="33" t="s">
        <v>2958</v>
      </c>
      <c r="C625" s="33" t="s">
        <v>2959</v>
      </c>
      <c r="D625" s="33" t="s">
        <v>2960</v>
      </c>
      <c r="E625" s="33" t="s">
        <v>2437</v>
      </c>
      <c r="F625" s="33" t="s">
        <v>685</v>
      </c>
      <c r="G625" s="33" t="s">
        <v>686</v>
      </c>
      <c r="H625" s="33" t="s">
        <v>764</v>
      </c>
      <c r="I625" s="33" t="n">
        <v>80</v>
      </c>
      <c r="J625" s="33" t="s">
        <v>768</v>
      </c>
      <c r="K625" s="35" t="n">
        <v>84752</v>
      </c>
      <c r="L625" s="36" t="n">
        <v>6.5</v>
      </c>
      <c r="M625" s="37" t="n">
        <v>11350</v>
      </c>
      <c r="N625" s="37" t="n">
        <v>29296</v>
      </c>
      <c r="O625" s="37" t="n">
        <v>5</v>
      </c>
      <c r="P625" s="33" t="s">
        <v>692</v>
      </c>
    </row>
    <row r="626" customFormat="false" ht="15" hidden="false" customHeight="false" outlineLevel="0" collapsed="false">
      <c r="A626" s="33" t="s">
        <v>2961</v>
      </c>
      <c r="B626" s="33" t="s">
        <v>2962</v>
      </c>
      <c r="C626" s="33" t="s">
        <v>1779</v>
      </c>
      <c r="D626" s="33" t="s">
        <v>2890</v>
      </c>
      <c r="E626" s="33" t="s">
        <v>852</v>
      </c>
      <c r="F626" s="33" t="s">
        <v>685</v>
      </c>
      <c r="G626" s="33" t="s">
        <v>686</v>
      </c>
      <c r="H626" s="33" t="s">
        <v>687</v>
      </c>
      <c r="I626" s="33" t="n">
        <v>80</v>
      </c>
      <c r="J626" s="33" t="s">
        <v>873</v>
      </c>
      <c r="K626" s="35" t="n">
        <v>74486</v>
      </c>
      <c r="L626" s="36" t="n">
        <v>5</v>
      </c>
      <c r="M626" s="37" t="n">
        <v>850</v>
      </c>
      <c r="N626" s="37" t="n">
        <v>3020</v>
      </c>
      <c r="O626" s="37" t="n">
        <v>0</v>
      </c>
      <c r="P626" s="33" t="s">
        <v>688</v>
      </c>
    </row>
    <row r="627" customFormat="false" ht="15" hidden="false" customHeight="false" outlineLevel="0" collapsed="false">
      <c r="A627" s="33" t="s">
        <v>2963</v>
      </c>
      <c r="B627" s="33"/>
      <c r="C627" s="33" t="s">
        <v>2964</v>
      </c>
      <c r="D627" s="33" t="s">
        <v>2965</v>
      </c>
      <c r="E627" s="33" t="s">
        <v>1951</v>
      </c>
      <c r="F627" s="33" t="s">
        <v>685</v>
      </c>
      <c r="G627" s="33" t="s">
        <v>686</v>
      </c>
      <c r="H627" s="33" t="s">
        <v>750</v>
      </c>
      <c r="I627" s="33" t="n">
        <v>81</v>
      </c>
      <c r="J627" s="33" t="s">
        <v>785</v>
      </c>
      <c r="K627" s="35" t="n">
        <v>72246</v>
      </c>
      <c r="L627" s="36" t="n">
        <v>4.8</v>
      </c>
      <c r="M627" s="37" t="n">
        <v>8760</v>
      </c>
      <c r="N627" s="37" t="n">
        <v>38544</v>
      </c>
      <c r="O627" s="37" t="n">
        <v>0</v>
      </c>
      <c r="P627" s="33" t="s">
        <v>711</v>
      </c>
    </row>
    <row r="628" customFormat="false" ht="15" hidden="false" customHeight="false" outlineLevel="0" collapsed="false">
      <c r="A628" s="33" t="s">
        <v>2966</v>
      </c>
      <c r="B628" s="33" t="s">
        <v>2967</v>
      </c>
      <c r="C628" s="33" t="s">
        <v>2968</v>
      </c>
      <c r="D628" s="33" t="s">
        <v>2969</v>
      </c>
      <c r="E628" s="33" t="s">
        <v>710</v>
      </c>
      <c r="F628" s="33" t="s">
        <v>685</v>
      </c>
      <c r="G628" s="33" t="s">
        <v>686</v>
      </c>
      <c r="H628" s="33" t="s">
        <v>2970</v>
      </c>
      <c r="I628" s="33" t="n">
        <v>81</v>
      </c>
      <c r="J628" s="33" t="s">
        <v>726</v>
      </c>
      <c r="K628" s="35" t="n">
        <v>96238</v>
      </c>
      <c r="L628" s="36" t="n">
        <v>7.6</v>
      </c>
      <c r="M628" s="37" t="n">
        <v>21096</v>
      </c>
      <c r="N628" s="37" t="n">
        <v>43315</v>
      </c>
      <c r="O628" s="37" t="n">
        <v>59</v>
      </c>
      <c r="P628" s="33" t="s">
        <v>723</v>
      </c>
    </row>
    <row r="629" customFormat="false" ht="15" hidden="false" customHeight="false" outlineLevel="0" collapsed="false">
      <c r="A629" s="33" t="s">
        <v>2971</v>
      </c>
      <c r="B629" s="33" t="s">
        <v>2972</v>
      </c>
      <c r="C629" s="33" t="s">
        <v>2973</v>
      </c>
      <c r="D629" s="33" t="s">
        <v>2974</v>
      </c>
      <c r="E629" s="33" t="s">
        <v>710</v>
      </c>
      <c r="F629" s="33" t="s">
        <v>685</v>
      </c>
      <c r="G629" s="33" t="s">
        <v>686</v>
      </c>
      <c r="H629" s="33" t="s">
        <v>869</v>
      </c>
      <c r="I629" s="33" t="n">
        <v>81</v>
      </c>
      <c r="J629" s="33" t="s">
        <v>726</v>
      </c>
      <c r="K629" s="35" t="n">
        <v>97899</v>
      </c>
      <c r="L629" s="36" t="n">
        <v>7.8</v>
      </c>
      <c r="M629" s="37" t="n">
        <v>1941</v>
      </c>
      <c r="N629" s="37" t="n">
        <v>45956</v>
      </c>
      <c r="O629" s="37" t="n">
        <v>2</v>
      </c>
      <c r="P629" s="33" t="s">
        <v>692</v>
      </c>
    </row>
    <row r="630" customFormat="false" ht="15" hidden="false" customHeight="false" outlineLevel="0" collapsed="false">
      <c r="A630" s="33" t="s">
        <v>2975</v>
      </c>
      <c r="B630" s="33"/>
      <c r="C630" s="33" t="s">
        <v>2976</v>
      </c>
      <c r="D630" s="33" t="s">
        <v>2977</v>
      </c>
      <c r="E630" s="33" t="s">
        <v>759</v>
      </c>
      <c r="F630" s="33" t="s">
        <v>685</v>
      </c>
      <c r="G630" s="33" t="s">
        <v>686</v>
      </c>
      <c r="H630" s="33" t="s">
        <v>687</v>
      </c>
      <c r="I630" s="33" t="n">
        <v>81</v>
      </c>
      <c r="J630" s="33" t="s">
        <v>751</v>
      </c>
      <c r="K630" s="35" t="n">
        <v>76092</v>
      </c>
      <c r="L630" s="36" t="n">
        <v>4.6</v>
      </c>
      <c r="M630" s="37" t="n">
        <v>2099</v>
      </c>
      <c r="N630" s="37" t="n">
        <v>2730</v>
      </c>
      <c r="O630" s="37" t="n">
        <v>0</v>
      </c>
      <c r="P630" s="33" t="s">
        <v>760</v>
      </c>
    </row>
    <row r="631" customFormat="false" ht="15" hidden="false" customHeight="false" outlineLevel="0" collapsed="false">
      <c r="A631" s="33" t="s">
        <v>2978</v>
      </c>
      <c r="B631" s="33"/>
      <c r="C631" s="33" t="s">
        <v>2979</v>
      </c>
      <c r="D631" s="33" t="s">
        <v>2980</v>
      </c>
      <c r="E631" s="33" t="s">
        <v>1866</v>
      </c>
      <c r="F631" s="33" t="s">
        <v>883</v>
      </c>
      <c r="G631" s="33" t="s">
        <v>884</v>
      </c>
      <c r="H631" s="33" t="s">
        <v>885</v>
      </c>
      <c r="I631" s="33" t="n">
        <v>81</v>
      </c>
      <c r="J631" s="33" t="s">
        <v>785</v>
      </c>
      <c r="K631" s="35" t="n">
        <v>49038</v>
      </c>
      <c r="L631" s="36" t="n">
        <v>1.6</v>
      </c>
      <c r="M631" s="37" t="n">
        <v>0</v>
      </c>
      <c r="N631" s="37" t="n">
        <v>0</v>
      </c>
      <c r="O631" s="37" t="n">
        <v>0</v>
      </c>
      <c r="P631" s="33" t="s">
        <v>2981</v>
      </c>
    </row>
    <row r="632" customFormat="false" ht="15" hidden="false" customHeight="false" outlineLevel="0" collapsed="false">
      <c r="A632" s="33" t="s">
        <v>2982</v>
      </c>
      <c r="B632" s="33" t="s">
        <v>2983</v>
      </c>
      <c r="C632" s="33" t="s">
        <v>2984</v>
      </c>
      <c r="D632" s="33" t="s">
        <v>2985</v>
      </c>
      <c r="E632" s="33" t="s">
        <v>1866</v>
      </c>
      <c r="F632" s="33" t="s">
        <v>685</v>
      </c>
      <c r="G632" s="33" t="s">
        <v>686</v>
      </c>
      <c r="H632" s="33" t="s">
        <v>687</v>
      </c>
      <c r="I632" s="33" t="n">
        <v>81</v>
      </c>
      <c r="J632" s="33" t="s">
        <v>785</v>
      </c>
      <c r="K632" s="35" t="n">
        <v>78622</v>
      </c>
      <c r="L632" s="36" t="n">
        <v>6.2</v>
      </c>
      <c r="M632" s="37" t="n">
        <v>1500</v>
      </c>
      <c r="N632" s="37" t="n">
        <v>20000</v>
      </c>
      <c r="O632" s="37" t="n">
        <v>10</v>
      </c>
      <c r="P632" s="33" t="s">
        <v>742</v>
      </c>
    </row>
    <row r="633" customFormat="false" ht="15" hidden="false" customHeight="false" outlineLevel="0" collapsed="false">
      <c r="A633" s="33" t="s">
        <v>2986</v>
      </c>
      <c r="B633" s="33" t="s">
        <v>2987</v>
      </c>
      <c r="C633" s="33" t="s">
        <v>2988</v>
      </c>
      <c r="D633" s="33" t="s">
        <v>2989</v>
      </c>
      <c r="E633" s="33" t="s">
        <v>797</v>
      </c>
      <c r="F633" s="33" t="s">
        <v>685</v>
      </c>
      <c r="G633" s="33" t="s">
        <v>686</v>
      </c>
      <c r="H633" s="33" t="s">
        <v>733</v>
      </c>
      <c r="I633" s="33" t="n">
        <v>81</v>
      </c>
      <c r="J633" s="33" t="s">
        <v>803</v>
      </c>
      <c r="K633" s="35" t="n">
        <v>64243</v>
      </c>
      <c r="L633" s="36" t="n">
        <v>3.5</v>
      </c>
      <c r="M633" s="37" t="n">
        <v>0</v>
      </c>
      <c r="N633" s="37" t="n">
        <v>9000</v>
      </c>
      <c r="O633" s="37" t="n">
        <v>4</v>
      </c>
      <c r="P633" s="33" t="s">
        <v>688</v>
      </c>
    </row>
    <row r="634" customFormat="false" ht="15" hidden="false" customHeight="false" outlineLevel="0" collapsed="false">
      <c r="A634" s="33" t="s">
        <v>2990</v>
      </c>
      <c r="B634" s="33" t="s">
        <v>2991</v>
      </c>
      <c r="C634" s="33" t="s">
        <v>2992</v>
      </c>
      <c r="D634" s="33" t="s">
        <v>2993</v>
      </c>
      <c r="E634" s="33" t="s">
        <v>797</v>
      </c>
      <c r="F634" s="33" t="s">
        <v>883</v>
      </c>
      <c r="G634" s="33" t="s">
        <v>686</v>
      </c>
      <c r="H634" s="33" t="s">
        <v>1291</v>
      </c>
      <c r="I634" s="33" t="n">
        <v>81</v>
      </c>
      <c r="J634" s="33" t="s">
        <v>803</v>
      </c>
      <c r="K634" s="35" t="n">
        <v>66189</v>
      </c>
      <c r="L634" s="36" t="n">
        <v>3.8</v>
      </c>
      <c r="M634" s="37" t="n">
        <v>0</v>
      </c>
      <c r="N634" s="37" t="n">
        <v>0</v>
      </c>
      <c r="O634" s="37" t="n">
        <v>0</v>
      </c>
      <c r="P634" s="33"/>
    </row>
    <row r="635" customFormat="false" ht="15" hidden="false" customHeight="false" outlineLevel="0" collapsed="false">
      <c r="A635" s="33" t="s">
        <v>2994</v>
      </c>
      <c r="B635" s="33" t="s">
        <v>2995</v>
      </c>
      <c r="C635" s="33" t="s">
        <v>2996</v>
      </c>
      <c r="D635" s="33" t="s">
        <v>2997</v>
      </c>
      <c r="E635" s="33" t="s">
        <v>797</v>
      </c>
      <c r="F635" s="33" t="s">
        <v>685</v>
      </c>
      <c r="G635" s="33" t="s">
        <v>686</v>
      </c>
      <c r="H635" s="33" t="s">
        <v>733</v>
      </c>
      <c r="I635" s="33" t="n">
        <v>81</v>
      </c>
      <c r="J635" s="33" t="s">
        <v>803</v>
      </c>
      <c r="K635" s="35" t="n">
        <v>99690</v>
      </c>
      <c r="L635" s="36" t="n">
        <v>10.2</v>
      </c>
      <c r="M635" s="37" t="n">
        <v>0</v>
      </c>
      <c r="N635" s="37" t="n">
        <v>18000</v>
      </c>
      <c r="O635" s="37" t="n">
        <v>1</v>
      </c>
      <c r="P635" s="33" t="s">
        <v>688</v>
      </c>
    </row>
    <row r="636" customFormat="false" ht="15" hidden="false" customHeight="false" outlineLevel="0" collapsed="false">
      <c r="A636" s="33" t="s">
        <v>2998</v>
      </c>
      <c r="B636" s="33" t="s">
        <v>2999</v>
      </c>
      <c r="C636" s="33" t="s">
        <v>3000</v>
      </c>
      <c r="D636" s="33" t="s">
        <v>3001</v>
      </c>
      <c r="E636" s="33" t="s">
        <v>2215</v>
      </c>
      <c r="F636" s="33" t="s">
        <v>685</v>
      </c>
      <c r="G636" s="33" t="s">
        <v>686</v>
      </c>
      <c r="H636" s="33" t="s">
        <v>687</v>
      </c>
      <c r="I636" s="33" t="n">
        <v>81</v>
      </c>
      <c r="J636" s="33" t="s">
        <v>751</v>
      </c>
      <c r="K636" s="35" t="n">
        <v>93116</v>
      </c>
      <c r="L636" s="36" t="n">
        <v>7.5</v>
      </c>
      <c r="M636" s="37" t="n">
        <v>23771</v>
      </c>
      <c r="N636" s="37" t="n">
        <v>15767</v>
      </c>
      <c r="O636" s="37" t="n">
        <v>36</v>
      </c>
      <c r="P636" s="33" t="s">
        <v>688</v>
      </c>
    </row>
    <row r="637" customFormat="false" ht="15" hidden="false" customHeight="false" outlineLevel="0" collapsed="false">
      <c r="A637" s="33" t="s">
        <v>3002</v>
      </c>
      <c r="B637" s="33"/>
      <c r="C637" s="33" t="s">
        <v>3003</v>
      </c>
      <c r="D637" s="33" t="s">
        <v>3004</v>
      </c>
      <c r="E637" s="33" t="s">
        <v>696</v>
      </c>
      <c r="F637" s="33" t="s">
        <v>685</v>
      </c>
      <c r="G637" s="33" t="s">
        <v>686</v>
      </c>
      <c r="H637" s="33" t="s">
        <v>687</v>
      </c>
      <c r="I637" s="33" t="n">
        <v>82</v>
      </c>
      <c r="J637" s="33" t="s">
        <v>701</v>
      </c>
      <c r="K637" s="35" t="n">
        <v>61687</v>
      </c>
      <c r="L637" s="36" t="n">
        <v>3.6</v>
      </c>
      <c r="M637" s="37" t="n">
        <v>0</v>
      </c>
      <c r="N637" s="37" t="n">
        <v>15000</v>
      </c>
      <c r="O637" s="37" t="n">
        <v>0</v>
      </c>
      <c r="P637" s="33" t="s">
        <v>688</v>
      </c>
    </row>
    <row r="638" customFormat="false" ht="15" hidden="false" customHeight="false" outlineLevel="0" collapsed="false">
      <c r="A638" s="33" t="s">
        <v>3005</v>
      </c>
      <c r="B638" s="33" t="s">
        <v>3006</v>
      </c>
      <c r="C638" s="33" t="s">
        <v>3007</v>
      </c>
      <c r="D638" s="33" t="s">
        <v>3008</v>
      </c>
      <c r="E638" s="33" t="s">
        <v>696</v>
      </c>
      <c r="F638" s="33" t="s">
        <v>685</v>
      </c>
      <c r="G638" s="33" t="s">
        <v>686</v>
      </c>
      <c r="H638" s="33" t="s">
        <v>687</v>
      </c>
      <c r="I638" s="33" t="n">
        <v>82</v>
      </c>
      <c r="J638" s="33" t="s">
        <v>698</v>
      </c>
      <c r="K638" s="35" t="n">
        <v>78758</v>
      </c>
      <c r="L638" s="36" t="n">
        <v>6.4</v>
      </c>
      <c r="M638" s="37" t="n">
        <v>0</v>
      </c>
      <c r="N638" s="37" t="n">
        <v>6400</v>
      </c>
      <c r="O638" s="37" t="n">
        <v>1</v>
      </c>
      <c r="P638" s="33" t="s">
        <v>760</v>
      </c>
    </row>
    <row r="639" customFormat="false" ht="15" hidden="false" customHeight="false" outlineLevel="0" collapsed="false">
      <c r="A639" s="33" t="s">
        <v>3009</v>
      </c>
      <c r="B639" s="33"/>
      <c r="C639" s="33" t="s">
        <v>3010</v>
      </c>
      <c r="D639" s="33" t="s">
        <v>3011</v>
      </c>
      <c r="E639" s="33" t="s">
        <v>710</v>
      </c>
      <c r="F639" s="33" t="s">
        <v>685</v>
      </c>
      <c r="G639" s="33" t="s">
        <v>686</v>
      </c>
      <c r="H639" s="33" t="s">
        <v>687</v>
      </c>
      <c r="I639" s="33" t="n">
        <v>82</v>
      </c>
      <c r="J639" s="33" t="s">
        <v>716</v>
      </c>
      <c r="K639" s="35" t="n">
        <v>131569</v>
      </c>
      <c r="L639" s="36" t="n">
        <v>9.6</v>
      </c>
      <c r="M639" s="37" t="n">
        <v>120</v>
      </c>
      <c r="N639" s="37" t="n">
        <v>7000</v>
      </c>
      <c r="O639" s="37" t="n">
        <v>0</v>
      </c>
      <c r="P639" s="33" t="s">
        <v>711</v>
      </c>
    </row>
    <row r="640" customFormat="false" ht="15" hidden="false" customHeight="false" outlineLevel="0" collapsed="false">
      <c r="A640" s="33" t="s">
        <v>3012</v>
      </c>
      <c r="B640" s="33"/>
      <c r="C640" s="33" t="s">
        <v>3013</v>
      </c>
      <c r="D640" s="33" t="s">
        <v>2997</v>
      </c>
      <c r="E640" s="33" t="s">
        <v>797</v>
      </c>
      <c r="F640" s="33" t="s">
        <v>883</v>
      </c>
      <c r="G640" s="33" t="s">
        <v>686</v>
      </c>
      <c r="H640" s="33" t="s">
        <v>885</v>
      </c>
      <c r="I640" s="33" t="n">
        <v>82</v>
      </c>
      <c r="J640" s="33" t="s">
        <v>803</v>
      </c>
      <c r="K640" s="35" t="n">
        <v>99816</v>
      </c>
      <c r="L640" s="36" t="n">
        <v>10.2</v>
      </c>
      <c r="M640" s="37" t="n">
        <v>0</v>
      </c>
      <c r="N640" s="37" t="n">
        <v>0</v>
      </c>
      <c r="O640" s="37" t="n">
        <v>0</v>
      </c>
      <c r="P640" s="33" t="s">
        <v>3014</v>
      </c>
    </row>
    <row r="641" customFormat="false" ht="15" hidden="false" customHeight="false" outlineLevel="0" collapsed="false">
      <c r="A641" s="33" t="s">
        <v>3015</v>
      </c>
      <c r="B641" s="33" t="s">
        <v>3016</v>
      </c>
      <c r="C641" s="33" t="s">
        <v>3017</v>
      </c>
      <c r="D641" s="33" t="s">
        <v>2334</v>
      </c>
      <c r="E641" s="33" t="s">
        <v>797</v>
      </c>
      <c r="F641" s="33" t="s">
        <v>685</v>
      </c>
      <c r="G641" s="33" t="s">
        <v>686</v>
      </c>
      <c r="H641" s="33" t="s">
        <v>733</v>
      </c>
      <c r="I641" s="33" t="n">
        <v>82</v>
      </c>
      <c r="J641" s="33" t="s">
        <v>799</v>
      </c>
      <c r="K641" s="35" t="n">
        <v>64543</v>
      </c>
      <c r="L641" s="36" t="n">
        <v>3.4</v>
      </c>
      <c r="M641" s="37" t="n">
        <v>0</v>
      </c>
      <c r="N641" s="37" t="n">
        <v>6000</v>
      </c>
      <c r="O641" s="37" t="n">
        <v>0</v>
      </c>
      <c r="P641" s="33" t="s">
        <v>688</v>
      </c>
    </row>
    <row r="642" customFormat="false" ht="15" hidden="false" customHeight="false" outlineLevel="0" collapsed="false">
      <c r="A642" s="33" t="s">
        <v>3018</v>
      </c>
      <c r="B642" s="33" t="s">
        <v>3019</v>
      </c>
      <c r="C642" s="33" t="s">
        <v>3020</v>
      </c>
      <c r="D642" s="33" t="s">
        <v>2993</v>
      </c>
      <c r="E642" s="33" t="s">
        <v>797</v>
      </c>
      <c r="F642" s="33" t="s">
        <v>685</v>
      </c>
      <c r="G642" s="33" t="s">
        <v>686</v>
      </c>
      <c r="H642" s="33" t="s">
        <v>733</v>
      </c>
      <c r="I642" s="33" t="n">
        <v>82</v>
      </c>
      <c r="J642" s="33" t="s">
        <v>803</v>
      </c>
      <c r="K642" s="35" t="n">
        <v>84728</v>
      </c>
      <c r="L642" s="36" t="n">
        <v>7</v>
      </c>
      <c r="M642" s="37" t="n">
        <v>2000</v>
      </c>
      <c r="N642" s="37" t="n">
        <v>6700</v>
      </c>
      <c r="O642" s="37" t="n">
        <v>0</v>
      </c>
      <c r="P642" s="33" t="s">
        <v>688</v>
      </c>
    </row>
    <row r="643" customFormat="false" ht="15" hidden="false" customHeight="false" outlineLevel="0" collapsed="false">
      <c r="A643" s="33" t="s">
        <v>3021</v>
      </c>
      <c r="B643" s="33" t="s">
        <v>3022</v>
      </c>
      <c r="C643" s="33" t="s">
        <v>3023</v>
      </c>
      <c r="D643" s="33" t="s">
        <v>3023</v>
      </c>
      <c r="E643" s="33" t="s">
        <v>684</v>
      </c>
      <c r="F643" s="33" t="s">
        <v>685</v>
      </c>
      <c r="G643" s="33" t="s">
        <v>686</v>
      </c>
      <c r="H643" s="33" t="s">
        <v>687</v>
      </c>
      <c r="I643" s="33" t="n">
        <v>83</v>
      </c>
      <c r="J643" s="33" t="s">
        <v>813</v>
      </c>
      <c r="K643" s="35" t="n">
        <v>57513</v>
      </c>
      <c r="L643" s="36" t="n">
        <v>2.6</v>
      </c>
      <c r="M643" s="37" t="n">
        <v>1100</v>
      </c>
      <c r="N643" s="37" t="n">
        <v>12000</v>
      </c>
      <c r="O643" s="37" t="n">
        <v>0</v>
      </c>
      <c r="P643" s="33" t="s">
        <v>860</v>
      </c>
    </row>
    <row r="644" customFormat="false" ht="15" hidden="false" customHeight="false" outlineLevel="0" collapsed="false">
      <c r="A644" s="33" t="s">
        <v>3024</v>
      </c>
      <c r="B644" s="33"/>
      <c r="C644" s="33" t="s">
        <v>3025</v>
      </c>
      <c r="D644" s="33" t="s">
        <v>3026</v>
      </c>
      <c r="E644" s="33" t="s">
        <v>696</v>
      </c>
      <c r="F644" s="33" t="s">
        <v>685</v>
      </c>
      <c r="G644" s="33" t="s">
        <v>686</v>
      </c>
      <c r="H644" s="33" t="s">
        <v>687</v>
      </c>
      <c r="I644" s="33" t="n">
        <v>83</v>
      </c>
      <c r="J644" s="33" t="s">
        <v>693</v>
      </c>
      <c r="K644" s="35" t="n">
        <v>102344</v>
      </c>
      <c r="L644" s="36" t="n">
        <v>10.1</v>
      </c>
      <c r="M644" s="37" t="n">
        <v>0</v>
      </c>
      <c r="N644" s="37" t="n">
        <v>28677</v>
      </c>
      <c r="O644" s="37" t="n">
        <v>2</v>
      </c>
      <c r="P644" s="33" t="s">
        <v>688</v>
      </c>
    </row>
    <row r="645" customFormat="false" ht="15" hidden="false" customHeight="false" outlineLevel="0" collapsed="false">
      <c r="A645" s="33" t="s">
        <v>3027</v>
      </c>
      <c r="B645" s="33" t="s">
        <v>3028</v>
      </c>
      <c r="C645" s="33" t="s">
        <v>3029</v>
      </c>
      <c r="D645" s="33" t="s">
        <v>3030</v>
      </c>
      <c r="E645" s="33" t="s">
        <v>696</v>
      </c>
      <c r="F645" s="33" t="s">
        <v>685</v>
      </c>
      <c r="G645" s="33" t="s">
        <v>686</v>
      </c>
      <c r="H645" s="33" t="s">
        <v>687</v>
      </c>
      <c r="I645" s="33" t="n">
        <v>83</v>
      </c>
      <c r="J645" s="33" t="s">
        <v>693</v>
      </c>
      <c r="K645" s="35" t="n">
        <v>98342</v>
      </c>
      <c r="L645" s="36" t="n">
        <v>9.3</v>
      </c>
      <c r="M645" s="37" t="n">
        <v>0</v>
      </c>
      <c r="N645" s="37" t="n">
        <v>28291</v>
      </c>
      <c r="O645" s="37" t="n">
        <v>1</v>
      </c>
      <c r="P645" s="33" t="s">
        <v>688</v>
      </c>
    </row>
    <row r="646" customFormat="false" ht="15" hidden="false" customHeight="false" outlineLevel="0" collapsed="false">
      <c r="A646" s="33" t="s">
        <v>3031</v>
      </c>
      <c r="B646" s="33" t="s">
        <v>3032</v>
      </c>
      <c r="C646" s="33" t="s">
        <v>3033</v>
      </c>
      <c r="D646" s="33" t="s">
        <v>3034</v>
      </c>
      <c r="E646" s="33" t="s">
        <v>710</v>
      </c>
      <c r="F646" s="33" t="s">
        <v>685</v>
      </c>
      <c r="G646" s="33" t="s">
        <v>686</v>
      </c>
      <c r="H646" s="33" t="s">
        <v>687</v>
      </c>
      <c r="I646" s="33" t="n">
        <v>83</v>
      </c>
      <c r="J646" s="33" t="s">
        <v>726</v>
      </c>
      <c r="K646" s="35" t="n">
        <v>94318</v>
      </c>
      <c r="L646" s="36" t="n">
        <v>7.4</v>
      </c>
      <c r="M646" s="37" t="n">
        <v>30</v>
      </c>
      <c r="N646" s="37" t="n">
        <v>5040</v>
      </c>
      <c r="O646" s="37" t="n">
        <v>0</v>
      </c>
      <c r="P646" s="33" t="s">
        <v>828</v>
      </c>
    </row>
    <row r="647" customFormat="false" ht="15" hidden="false" customHeight="false" outlineLevel="0" collapsed="false">
      <c r="A647" s="33" t="s">
        <v>3035</v>
      </c>
      <c r="B647" s="33" t="s">
        <v>3036</v>
      </c>
      <c r="C647" s="33" t="s">
        <v>3037</v>
      </c>
      <c r="D647" s="33" t="s">
        <v>3038</v>
      </c>
      <c r="E647" s="33" t="s">
        <v>710</v>
      </c>
      <c r="F647" s="33" t="s">
        <v>685</v>
      </c>
      <c r="G647" s="33" t="s">
        <v>686</v>
      </c>
      <c r="H647" s="33" t="s">
        <v>740</v>
      </c>
      <c r="I647" s="33" t="n">
        <v>83</v>
      </c>
      <c r="J647" s="33" t="s">
        <v>717</v>
      </c>
      <c r="K647" s="35" t="n">
        <v>83479</v>
      </c>
      <c r="L647" s="36" t="n">
        <v>6.2</v>
      </c>
      <c r="M647" s="37" t="n">
        <v>12674</v>
      </c>
      <c r="N647" s="37" t="n">
        <v>45433</v>
      </c>
      <c r="O647" s="37" t="n">
        <v>18</v>
      </c>
      <c r="P647" s="33" t="s">
        <v>723</v>
      </c>
    </row>
    <row r="648" customFormat="false" ht="15" hidden="false" customHeight="false" outlineLevel="0" collapsed="false">
      <c r="A648" s="33" t="s">
        <v>3039</v>
      </c>
      <c r="B648" s="33" t="s">
        <v>3040</v>
      </c>
      <c r="C648" s="33" t="s">
        <v>3041</v>
      </c>
      <c r="D648" s="33" t="s">
        <v>1054</v>
      </c>
      <c r="E648" s="33" t="s">
        <v>759</v>
      </c>
      <c r="F648" s="33" t="s">
        <v>685</v>
      </c>
      <c r="G648" s="33" t="s">
        <v>686</v>
      </c>
      <c r="H648" s="33" t="s">
        <v>750</v>
      </c>
      <c r="I648" s="33" t="n">
        <v>83</v>
      </c>
      <c r="J648" s="33" t="s">
        <v>765</v>
      </c>
      <c r="K648" s="35" t="n">
        <v>70927</v>
      </c>
      <c r="L648" s="36" t="n">
        <v>4</v>
      </c>
      <c r="M648" s="37" t="n">
        <v>29</v>
      </c>
      <c r="N648" s="37" t="n">
        <v>420</v>
      </c>
      <c r="O648" s="37" t="n">
        <v>0</v>
      </c>
      <c r="P648" s="33" t="s">
        <v>760</v>
      </c>
    </row>
    <row r="649" customFormat="false" ht="15" hidden="false" customHeight="false" outlineLevel="0" collapsed="false">
      <c r="A649" s="33" t="s">
        <v>3042</v>
      </c>
      <c r="B649" s="33" t="s">
        <v>3043</v>
      </c>
      <c r="C649" s="33" t="s">
        <v>3044</v>
      </c>
      <c r="D649" s="33" t="s">
        <v>3045</v>
      </c>
      <c r="E649" s="33" t="s">
        <v>759</v>
      </c>
      <c r="F649" s="33" t="s">
        <v>685</v>
      </c>
      <c r="G649" s="33" t="s">
        <v>686</v>
      </c>
      <c r="H649" s="33" t="s">
        <v>733</v>
      </c>
      <c r="I649" s="33" t="n">
        <v>83</v>
      </c>
      <c r="J649" s="33" t="s">
        <v>761</v>
      </c>
      <c r="K649" s="35" t="n">
        <v>66413</v>
      </c>
      <c r="L649" s="36" t="n">
        <v>3.4</v>
      </c>
      <c r="M649" s="37" t="n">
        <v>159</v>
      </c>
      <c r="N649" s="37" t="n">
        <v>1943</v>
      </c>
      <c r="O649" s="37" t="n">
        <v>0</v>
      </c>
      <c r="P649" s="33" t="s">
        <v>760</v>
      </c>
    </row>
    <row r="650" customFormat="false" ht="15" hidden="false" customHeight="false" outlineLevel="0" collapsed="false">
      <c r="A650" s="33" t="s">
        <v>3046</v>
      </c>
      <c r="B650" s="33"/>
      <c r="C650" s="33" t="s">
        <v>3047</v>
      </c>
      <c r="D650" s="33" t="s">
        <v>3048</v>
      </c>
      <c r="E650" s="33" t="s">
        <v>824</v>
      </c>
      <c r="F650" s="33" t="s">
        <v>685</v>
      </c>
      <c r="G650" s="33" t="s">
        <v>686</v>
      </c>
      <c r="H650" s="33" t="s">
        <v>687</v>
      </c>
      <c r="I650" s="33" t="n">
        <v>83</v>
      </c>
      <c r="J650" s="33" t="s">
        <v>821</v>
      </c>
      <c r="K650" s="35" t="n">
        <v>70942</v>
      </c>
      <c r="L650" s="36" t="n">
        <v>4.1</v>
      </c>
      <c r="M650" s="37" t="n">
        <v>800</v>
      </c>
      <c r="N650" s="37" t="n">
        <v>3000</v>
      </c>
      <c r="O650" s="37" t="n">
        <v>0</v>
      </c>
      <c r="P650" s="33" t="s">
        <v>828</v>
      </c>
    </row>
    <row r="651" customFormat="false" ht="15" hidden="false" customHeight="false" outlineLevel="0" collapsed="false">
      <c r="A651" s="33" t="s">
        <v>3049</v>
      </c>
      <c r="B651" s="33" t="s">
        <v>3050</v>
      </c>
      <c r="C651" s="33" t="s">
        <v>3051</v>
      </c>
      <c r="D651" s="33" t="s">
        <v>3052</v>
      </c>
      <c r="E651" s="33" t="s">
        <v>824</v>
      </c>
      <c r="F651" s="33" t="s">
        <v>685</v>
      </c>
      <c r="G651" s="33" t="s">
        <v>686</v>
      </c>
      <c r="H651" s="33" t="s">
        <v>764</v>
      </c>
      <c r="I651" s="33" t="n">
        <v>83</v>
      </c>
      <c r="J651" s="33" t="s">
        <v>835</v>
      </c>
      <c r="K651" s="35" t="n">
        <v>72126</v>
      </c>
      <c r="L651" s="36" t="n">
        <v>4.5</v>
      </c>
      <c r="M651" s="37" t="n">
        <v>3200</v>
      </c>
      <c r="N651" s="37" t="n">
        <v>4500</v>
      </c>
      <c r="O651" s="37" t="n">
        <v>0</v>
      </c>
      <c r="P651" s="33" t="s">
        <v>700</v>
      </c>
    </row>
    <row r="652" customFormat="false" ht="15" hidden="false" customHeight="false" outlineLevel="0" collapsed="false">
      <c r="A652" s="33" t="s">
        <v>3053</v>
      </c>
      <c r="B652" s="33" t="s">
        <v>3054</v>
      </c>
      <c r="C652" s="33" t="s">
        <v>3055</v>
      </c>
      <c r="D652" s="33" t="s">
        <v>2960</v>
      </c>
      <c r="E652" s="33" t="s">
        <v>824</v>
      </c>
      <c r="F652" s="33" t="s">
        <v>685</v>
      </c>
      <c r="G652" s="33" t="s">
        <v>686</v>
      </c>
      <c r="H652" s="33" t="s">
        <v>764</v>
      </c>
      <c r="I652" s="33" t="n">
        <v>83</v>
      </c>
      <c r="J652" s="33" t="s">
        <v>835</v>
      </c>
      <c r="K652" s="35" t="n">
        <v>73180</v>
      </c>
      <c r="L652" s="36" t="n">
        <v>4.6</v>
      </c>
      <c r="M652" s="37" t="n">
        <v>0</v>
      </c>
      <c r="N652" s="37" t="n">
        <v>7700</v>
      </c>
      <c r="O652" s="37" t="n">
        <v>1</v>
      </c>
      <c r="P652" s="33" t="s">
        <v>760</v>
      </c>
    </row>
    <row r="653" customFormat="false" ht="15" hidden="false" customHeight="false" outlineLevel="0" collapsed="false">
      <c r="A653" s="33" t="s">
        <v>3056</v>
      </c>
      <c r="B653" s="33" t="s">
        <v>3057</v>
      </c>
      <c r="C653" s="33" t="s">
        <v>3058</v>
      </c>
      <c r="D653" s="33" t="s">
        <v>3059</v>
      </c>
      <c r="E653" s="33" t="s">
        <v>2437</v>
      </c>
      <c r="F653" s="33" t="s">
        <v>685</v>
      </c>
      <c r="G653" s="33" t="s">
        <v>686</v>
      </c>
      <c r="H653" s="33" t="s">
        <v>687</v>
      </c>
      <c r="I653" s="33" t="n">
        <v>83</v>
      </c>
      <c r="J653" s="33" t="s">
        <v>768</v>
      </c>
      <c r="K653" s="35" t="n">
        <v>65027</v>
      </c>
      <c r="L653" s="36" t="n">
        <v>3</v>
      </c>
      <c r="M653" s="37" t="n">
        <v>150</v>
      </c>
      <c r="N653" s="37" t="n">
        <v>3000</v>
      </c>
      <c r="O653" s="37" t="n">
        <v>0</v>
      </c>
      <c r="P653" s="33" t="s">
        <v>688</v>
      </c>
    </row>
    <row r="654" customFormat="false" ht="15" hidden="false" customHeight="false" outlineLevel="0" collapsed="false">
      <c r="A654" s="33" t="s">
        <v>3060</v>
      </c>
      <c r="B654" s="33" t="s">
        <v>3061</v>
      </c>
      <c r="C654" s="33" t="s">
        <v>3062</v>
      </c>
      <c r="D654" s="33" t="s">
        <v>1658</v>
      </c>
      <c r="E654" s="33" t="s">
        <v>2437</v>
      </c>
      <c r="F654" s="33" t="s">
        <v>685</v>
      </c>
      <c r="G654" s="33" t="s">
        <v>686</v>
      </c>
      <c r="H654" s="33" t="s">
        <v>750</v>
      </c>
      <c r="I654" s="33" t="n">
        <v>83</v>
      </c>
      <c r="J654" s="33" t="s">
        <v>768</v>
      </c>
      <c r="K654" s="35" t="n">
        <v>83824</v>
      </c>
      <c r="L654" s="36" t="n">
        <v>6.4</v>
      </c>
      <c r="M654" s="37" t="n">
        <v>3600</v>
      </c>
      <c r="N654" s="37" t="n">
        <v>18600</v>
      </c>
      <c r="O654" s="37" t="n">
        <v>0</v>
      </c>
      <c r="P654" s="33" t="s">
        <v>692</v>
      </c>
    </row>
    <row r="655" customFormat="false" ht="15" hidden="false" customHeight="false" outlineLevel="0" collapsed="false">
      <c r="A655" s="33" t="s">
        <v>3063</v>
      </c>
      <c r="B655" s="33" t="s">
        <v>3064</v>
      </c>
      <c r="C655" s="33" t="s">
        <v>3065</v>
      </c>
      <c r="D655" s="33" t="s">
        <v>2856</v>
      </c>
      <c r="E655" s="33" t="s">
        <v>1069</v>
      </c>
      <c r="F655" s="33" t="s">
        <v>685</v>
      </c>
      <c r="G655" s="33" t="s">
        <v>686</v>
      </c>
      <c r="H655" s="33" t="s">
        <v>687</v>
      </c>
      <c r="I655" s="33" t="n">
        <v>83</v>
      </c>
      <c r="J655" s="33" t="s">
        <v>793</v>
      </c>
      <c r="K655" s="35" t="n">
        <v>75635</v>
      </c>
      <c r="L655" s="36" t="n">
        <v>5.5</v>
      </c>
      <c r="M655" s="37" t="n">
        <v>14854</v>
      </c>
      <c r="N655" s="37" t="n">
        <v>45269</v>
      </c>
      <c r="O655" s="37" t="n">
        <v>20</v>
      </c>
      <c r="P655" s="33" t="s">
        <v>692</v>
      </c>
    </row>
    <row r="656" customFormat="false" ht="15" hidden="false" customHeight="false" outlineLevel="0" collapsed="false">
      <c r="A656" s="33" t="s">
        <v>3066</v>
      </c>
      <c r="B656" s="33" t="s">
        <v>3067</v>
      </c>
      <c r="C656" s="33" t="s">
        <v>3068</v>
      </c>
      <c r="D656" s="33" t="s">
        <v>2860</v>
      </c>
      <c r="E656" s="33" t="s">
        <v>852</v>
      </c>
      <c r="F656" s="33" t="s">
        <v>685</v>
      </c>
      <c r="G656" s="33" t="s">
        <v>686</v>
      </c>
      <c r="H656" s="33" t="s">
        <v>687</v>
      </c>
      <c r="I656" s="33" t="n">
        <v>83</v>
      </c>
      <c r="J656" s="33" t="s">
        <v>864</v>
      </c>
      <c r="K656" s="35" t="n">
        <v>69339</v>
      </c>
      <c r="L656" s="36" t="n">
        <v>4.3</v>
      </c>
      <c r="M656" s="37" t="n">
        <v>608</v>
      </c>
      <c r="N656" s="37" t="n">
        <v>11820</v>
      </c>
      <c r="O656" s="37" t="n">
        <v>0</v>
      </c>
      <c r="P656" s="33" t="s">
        <v>692</v>
      </c>
    </row>
    <row r="657" customFormat="false" ht="15" hidden="false" customHeight="false" outlineLevel="0" collapsed="false">
      <c r="A657" s="33" t="s">
        <v>3069</v>
      </c>
      <c r="B657" s="33"/>
      <c r="C657" s="33" t="s">
        <v>3070</v>
      </c>
      <c r="D657" s="33" t="s">
        <v>3071</v>
      </c>
      <c r="E657" s="33" t="s">
        <v>1951</v>
      </c>
      <c r="F657" s="33" t="s">
        <v>685</v>
      </c>
      <c r="G657" s="33" t="s">
        <v>686</v>
      </c>
      <c r="H657" s="33" t="s">
        <v>750</v>
      </c>
      <c r="I657" s="33" t="n">
        <v>84</v>
      </c>
      <c r="J657" s="33" t="s">
        <v>746</v>
      </c>
      <c r="K657" s="35" t="n">
        <v>72780</v>
      </c>
      <c r="L657" s="36" t="n">
        <v>4.5</v>
      </c>
      <c r="M657" s="37" t="n">
        <v>0</v>
      </c>
      <c r="N657" s="37" t="n">
        <v>9270</v>
      </c>
      <c r="O657" s="37" t="n">
        <v>2</v>
      </c>
      <c r="P657" s="33" t="s">
        <v>711</v>
      </c>
    </row>
    <row r="658" customFormat="false" ht="15" hidden="false" customHeight="false" outlineLevel="0" collapsed="false">
      <c r="A658" s="33" t="s">
        <v>3072</v>
      </c>
      <c r="B658" s="33" t="s">
        <v>3073</v>
      </c>
      <c r="C658" s="33" t="s">
        <v>3074</v>
      </c>
      <c r="D658" s="33" t="s">
        <v>3075</v>
      </c>
      <c r="E658" s="33" t="s">
        <v>1951</v>
      </c>
      <c r="F658" s="33" t="s">
        <v>685</v>
      </c>
      <c r="G658" s="33" t="s">
        <v>686</v>
      </c>
      <c r="H658" s="33" t="s">
        <v>750</v>
      </c>
      <c r="I658" s="33" t="n">
        <v>84</v>
      </c>
      <c r="J658" s="33" t="s">
        <v>785</v>
      </c>
      <c r="K658" s="35" t="n">
        <v>77541</v>
      </c>
      <c r="L658" s="36" t="n">
        <v>5.5</v>
      </c>
      <c r="M658" s="37" t="n">
        <v>1431</v>
      </c>
      <c r="N658" s="37" t="n">
        <v>31612</v>
      </c>
      <c r="O658" s="37" t="n">
        <v>11</v>
      </c>
      <c r="P658" s="33" t="s">
        <v>688</v>
      </c>
    </row>
    <row r="659" customFormat="false" ht="15" hidden="false" customHeight="false" outlineLevel="0" collapsed="false">
      <c r="A659" s="33" t="s">
        <v>3076</v>
      </c>
      <c r="B659" s="33"/>
      <c r="C659" s="33" t="s">
        <v>3077</v>
      </c>
      <c r="D659" s="33" t="s">
        <v>3078</v>
      </c>
      <c r="E659" s="33" t="s">
        <v>696</v>
      </c>
      <c r="F659" s="33" t="s">
        <v>685</v>
      </c>
      <c r="G659" s="33" t="s">
        <v>686</v>
      </c>
      <c r="H659" s="33" t="s">
        <v>687</v>
      </c>
      <c r="I659" s="33" t="n">
        <v>84</v>
      </c>
      <c r="J659" s="33" t="s">
        <v>701</v>
      </c>
      <c r="K659" s="35" t="n">
        <v>78195</v>
      </c>
      <c r="L659" s="36" t="n">
        <v>5.2</v>
      </c>
      <c r="M659" s="37" t="n">
        <v>500</v>
      </c>
      <c r="N659" s="37" t="n">
        <v>2000</v>
      </c>
      <c r="O659" s="37" t="n">
        <v>0</v>
      </c>
      <c r="P659" s="33" t="s">
        <v>723</v>
      </c>
    </row>
    <row r="660" customFormat="false" ht="15" hidden="false" customHeight="false" outlineLevel="0" collapsed="false">
      <c r="A660" s="33" t="s">
        <v>3079</v>
      </c>
      <c r="B660" s="33" t="s">
        <v>3080</v>
      </c>
      <c r="C660" s="33" t="s">
        <v>3081</v>
      </c>
      <c r="D660" s="33" t="s">
        <v>3082</v>
      </c>
      <c r="E660" s="33" t="s">
        <v>810</v>
      </c>
      <c r="F660" s="33" t="s">
        <v>685</v>
      </c>
      <c r="G660" s="33" t="s">
        <v>686</v>
      </c>
      <c r="H660" s="33" t="s">
        <v>687</v>
      </c>
      <c r="I660" s="33" t="n">
        <v>84</v>
      </c>
      <c r="J660" s="33" t="s">
        <v>782</v>
      </c>
      <c r="K660" s="35" t="n">
        <v>76591</v>
      </c>
      <c r="L660" s="36" t="n">
        <v>5.4</v>
      </c>
      <c r="M660" s="37" t="n">
        <v>0</v>
      </c>
      <c r="N660" s="37" t="n">
        <v>23712</v>
      </c>
      <c r="O660" s="37" t="n">
        <v>0</v>
      </c>
      <c r="P660" s="33" t="s">
        <v>723</v>
      </c>
    </row>
    <row r="661" customFormat="false" ht="15" hidden="false" customHeight="false" outlineLevel="0" collapsed="false">
      <c r="A661" s="33" t="s">
        <v>3083</v>
      </c>
      <c r="B661" s="33" t="s">
        <v>3084</v>
      </c>
      <c r="C661" s="33" t="s">
        <v>2671</v>
      </c>
      <c r="D661" s="33" t="s">
        <v>2671</v>
      </c>
      <c r="E661" s="33" t="s">
        <v>824</v>
      </c>
      <c r="F661" s="33" t="s">
        <v>685</v>
      </c>
      <c r="G661" s="33" t="s">
        <v>686</v>
      </c>
      <c r="H661" s="33" t="s">
        <v>687</v>
      </c>
      <c r="I661" s="33" t="n">
        <v>84</v>
      </c>
      <c r="J661" s="33" t="s">
        <v>825</v>
      </c>
      <c r="K661" s="35" t="n">
        <v>84327</v>
      </c>
      <c r="L661" s="36" t="n">
        <v>6.4</v>
      </c>
      <c r="M661" s="37" t="n">
        <v>1740</v>
      </c>
      <c r="N661" s="37" t="n">
        <v>4080</v>
      </c>
      <c r="O661" s="37" t="n">
        <v>0</v>
      </c>
      <c r="P661" s="33" t="s">
        <v>760</v>
      </c>
    </row>
    <row r="662" customFormat="false" ht="15" hidden="false" customHeight="false" outlineLevel="0" collapsed="false">
      <c r="A662" s="33" t="s">
        <v>3085</v>
      </c>
      <c r="B662" s="33" t="s">
        <v>3086</v>
      </c>
      <c r="C662" s="33" t="s">
        <v>3087</v>
      </c>
      <c r="D662" s="33" t="s">
        <v>2860</v>
      </c>
      <c r="E662" s="33" t="s">
        <v>852</v>
      </c>
      <c r="F662" s="33" t="s">
        <v>685</v>
      </c>
      <c r="G662" s="33" t="s">
        <v>686</v>
      </c>
      <c r="H662" s="33" t="s">
        <v>707</v>
      </c>
      <c r="I662" s="33" t="n">
        <v>84</v>
      </c>
      <c r="J662" s="33" t="s">
        <v>864</v>
      </c>
      <c r="K662" s="35" t="n">
        <v>69577</v>
      </c>
      <c r="L662" s="36" t="n">
        <v>4.2</v>
      </c>
      <c r="M662" s="37" t="n">
        <v>4144</v>
      </c>
      <c r="N662" s="37" t="n">
        <v>36736</v>
      </c>
      <c r="O662" s="37" t="n">
        <v>3</v>
      </c>
      <c r="P662" s="33" t="s">
        <v>688</v>
      </c>
    </row>
    <row r="663" customFormat="false" ht="15" hidden="false" customHeight="false" outlineLevel="0" collapsed="false">
      <c r="A663" s="33" t="s">
        <v>3088</v>
      </c>
      <c r="B663" s="33" t="s">
        <v>3089</v>
      </c>
      <c r="C663" s="33" t="s">
        <v>1779</v>
      </c>
      <c r="D663" s="33" t="s">
        <v>2890</v>
      </c>
      <c r="E663" s="33" t="s">
        <v>1789</v>
      </c>
      <c r="F663" s="33" t="s">
        <v>685</v>
      </c>
      <c r="G663" s="33" t="s">
        <v>686</v>
      </c>
      <c r="H663" s="33" t="s">
        <v>750</v>
      </c>
      <c r="I663" s="33" t="n">
        <v>84</v>
      </c>
      <c r="J663" s="33" t="s">
        <v>930</v>
      </c>
      <c r="K663" s="35" t="n">
        <v>95694</v>
      </c>
      <c r="L663" s="36" t="n">
        <v>9.6</v>
      </c>
      <c r="M663" s="37" t="n">
        <v>44</v>
      </c>
      <c r="N663" s="37" t="n">
        <v>5060</v>
      </c>
      <c r="O663" s="37" t="n">
        <v>0</v>
      </c>
      <c r="P663" s="33" t="s">
        <v>688</v>
      </c>
    </row>
    <row r="664" customFormat="false" ht="15" hidden="false" customHeight="false" outlineLevel="0" collapsed="false">
      <c r="A664" s="33" t="s">
        <v>3090</v>
      </c>
      <c r="B664" s="33" t="s">
        <v>3091</v>
      </c>
      <c r="C664" s="33" t="s">
        <v>3092</v>
      </c>
      <c r="D664" s="33" t="s">
        <v>3093</v>
      </c>
      <c r="E664" s="33" t="s">
        <v>684</v>
      </c>
      <c r="F664" s="33" t="s">
        <v>685</v>
      </c>
      <c r="G664" s="33" t="s">
        <v>686</v>
      </c>
      <c r="H664" s="33" t="s">
        <v>687</v>
      </c>
      <c r="I664" s="33" t="n">
        <v>85</v>
      </c>
      <c r="J664" s="33" t="s">
        <v>681</v>
      </c>
      <c r="K664" s="35" t="n">
        <v>76240</v>
      </c>
      <c r="L664" s="36" t="n">
        <v>5.8</v>
      </c>
      <c r="M664" s="37" t="n">
        <v>24</v>
      </c>
      <c r="N664" s="37" t="n">
        <v>37382</v>
      </c>
      <c r="O664" s="37" t="n">
        <v>2</v>
      </c>
      <c r="P664" s="33" t="s">
        <v>692</v>
      </c>
    </row>
    <row r="665" customFormat="false" ht="15" hidden="false" customHeight="false" outlineLevel="0" collapsed="false">
      <c r="A665" s="33" t="s">
        <v>3094</v>
      </c>
      <c r="B665" s="33" t="s">
        <v>3095</v>
      </c>
      <c r="C665" s="33" t="s">
        <v>3096</v>
      </c>
      <c r="D665" s="33" t="s">
        <v>3097</v>
      </c>
      <c r="E665" s="33" t="s">
        <v>749</v>
      </c>
      <c r="F665" s="33" t="s">
        <v>685</v>
      </c>
      <c r="G665" s="33" t="s">
        <v>686</v>
      </c>
      <c r="H665" s="33" t="s">
        <v>750</v>
      </c>
      <c r="I665" s="33" t="n">
        <v>85</v>
      </c>
      <c r="J665" s="33" t="s">
        <v>746</v>
      </c>
      <c r="K665" s="35" t="n">
        <v>68196</v>
      </c>
      <c r="L665" s="36" t="n">
        <v>4.4</v>
      </c>
      <c r="M665" s="37" t="n">
        <v>0</v>
      </c>
      <c r="N665" s="37" t="n">
        <v>4900</v>
      </c>
      <c r="O665" s="37" t="n">
        <v>3</v>
      </c>
      <c r="P665" s="33" t="s">
        <v>692</v>
      </c>
    </row>
    <row r="666" customFormat="false" ht="15" hidden="false" customHeight="false" outlineLevel="0" collapsed="false">
      <c r="A666" s="33" t="s">
        <v>3098</v>
      </c>
      <c r="B666" s="33" t="s">
        <v>3099</v>
      </c>
      <c r="C666" s="33" t="s">
        <v>3100</v>
      </c>
      <c r="D666" s="33" t="s">
        <v>3101</v>
      </c>
      <c r="E666" s="33" t="s">
        <v>749</v>
      </c>
      <c r="F666" s="33" t="s">
        <v>685</v>
      </c>
      <c r="G666" s="33" t="s">
        <v>686</v>
      </c>
      <c r="H666" s="33" t="s">
        <v>750</v>
      </c>
      <c r="I666" s="33" t="n">
        <v>85</v>
      </c>
      <c r="J666" s="33" t="s">
        <v>1261</v>
      </c>
      <c r="K666" s="35" t="n">
        <v>57109</v>
      </c>
      <c r="L666" s="36" t="n">
        <v>2.8</v>
      </c>
      <c r="M666" s="37" t="n">
        <v>0</v>
      </c>
      <c r="N666" s="37" t="n">
        <v>5000</v>
      </c>
      <c r="O666" s="37" t="n">
        <v>2</v>
      </c>
      <c r="P666" s="33" t="s">
        <v>688</v>
      </c>
    </row>
    <row r="667" customFormat="false" ht="15" hidden="false" customHeight="false" outlineLevel="0" collapsed="false">
      <c r="A667" s="33" t="s">
        <v>3102</v>
      </c>
      <c r="B667" s="33" t="s">
        <v>3103</v>
      </c>
      <c r="C667" s="33" t="s">
        <v>3104</v>
      </c>
      <c r="D667" s="33" t="s">
        <v>3105</v>
      </c>
      <c r="E667" s="33" t="s">
        <v>759</v>
      </c>
      <c r="F667" s="33" t="s">
        <v>685</v>
      </c>
      <c r="G667" s="33" t="s">
        <v>686</v>
      </c>
      <c r="H667" s="33" t="s">
        <v>764</v>
      </c>
      <c r="I667" s="33" t="n">
        <v>85</v>
      </c>
      <c r="J667" s="33" t="s">
        <v>771</v>
      </c>
      <c r="K667" s="35" t="n">
        <v>71108</v>
      </c>
      <c r="L667" s="36" t="n">
        <v>3.9</v>
      </c>
      <c r="M667" s="37" t="n">
        <v>9455</v>
      </c>
      <c r="N667" s="37" t="n">
        <v>14646</v>
      </c>
      <c r="O667" s="37" t="n">
        <v>20</v>
      </c>
      <c r="P667" s="33" t="s">
        <v>723</v>
      </c>
    </row>
    <row r="668" customFormat="false" ht="15" hidden="false" customHeight="false" outlineLevel="0" collapsed="false">
      <c r="A668" s="33" t="s">
        <v>3106</v>
      </c>
      <c r="B668" s="33" t="s">
        <v>3107</v>
      </c>
      <c r="C668" s="33" t="s">
        <v>3108</v>
      </c>
      <c r="D668" s="33" t="s">
        <v>3109</v>
      </c>
      <c r="E668" s="33" t="s">
        <v>684</v>
      </c>
      <c r="F668" s="33" t="s">
        <v>685</v>
      </c>
      <c r="G668" s="33" t="s">
        <v>686</v>
      </c>
      <c r="H668" s="33" t="s">
        <v>750</v>
      </c>
      <c r="I668" s="33" t="n">
        <v>86</v>
      </c>
      <c r="J668" s="33" t="s">
        <v>689</v>
      </c>
      <c r="K668" s="35" t="n">
        <v>86485</v>
      </c>
      <c r="L668" s="36" t="n">
        <v>6.6</v>
      </c>
      <c r="M668" s="37" t="n">
        <v>100</v>
      </c>
      <c r="N668" s="37" t="n">
        <v>4200</v>
      </c>
      <c r="O668" s="37" t="n">
        <v>1</v>
      </c>
      <c r="P668" s="33" t="s">
        <v>692</v>
      </c>
    </row>
    <row r="669" customFormat="false" ht="15" hidden="false" customHeight="false" outlineLevel="0" collapsed="false">
      <c r="A669" s="33" t="s">
        <v>3110</v>
      </c>
      <c r="B669" s="33"/>
      <c r="C669" s="33" t="s">
        <v>3111</v>
      </c>
      <c r="D669" s="33" t="s">
        <v>3111</v>
      </c>
      <c r="E669" s="33" t="s">
        <v>696</v>
      </c>
      <c r="F669" s="33" t="s">
        <v>685</v>
      </c>
      <c r="G669" s="33" t="s">
        <v>686</v>
      </c>
      <c r="H669" s="33" t="s">
        <v>687</v>
      </c>
      <c r="I669" s="33" t="n">
        <v>86</v>
      </c>
      <c r="J669" s="33" t="s">
        <v>693</v>
      </c>
      <c r="K669" s="35" t="n">
        <v>69358</v>
      </c>
      <c r="L669" s="36" t="n">
        <v>4.5</v>
      </c>
      <c r="M669" s="37" t="n">
        <v>0</v>
      </c>
      <c r="N669" s="37" t="n">
        <v>16800</v>
      </c>
      <c r="O669" s="37" t="n">
        <v>1</v>
      </c>
      <c r="P669" s="33" t="s">
        <v>692</v>
      </c>
    </row>
    <row r="670" customFormat="false" ht="15" hidden="false" customHeight="false" outlineLevel="0" collapsed="false">
      <c r="A670" s="33" t="s">
        <v>251</v>
      </c>
      <c r="B670" s="33" t="s">
        <v>3112</v>
      </c>
      <c r="C670" s="33" t="s">
        <v>3113</v>
      </c>
      <c r="D670" s="33" t="s">
        <v>3114</v>
      </c>
      <c r="E670" s="33" t="s">
        <v>749</v>
      </c>
      <c r="F670" s="33" t="s">
        <v>685</v>
      </c>
      <c r="G670" s="33" t="s">
        <v>686</v>
      </c>
      <c r="H670" s="33" t="s">
        <v>750</v>
      </c>
      <c r="I670" s="33" t="n">
        <v>86</v>
      </c>
      <c r="J670" s="33" t="s">
        <v>746</v>
      </c>
      <c r="K670" s="35" t="n">
        <v>64258</v>
      </c>
      <c r="L670" s="36" t="n">
        <v>3.5</v>
      </c>
      <c r="M670" s="37" t="n">
        <v>0</v>
      </c>
      <c r="N670" s="37" t="n">
        <v>7000</v>
      </c>
      <c r="O670" s="37" t="n">
        <v>0</v>
      </c>
      <c r="P670" s="33" t="s">
        <v>692</v>
      </c>
    </row>
    <row r="671" customFormat="false" ht="15" hidden="false" customHeight="false" outlineLevel="0" collapsed="false">
      <c r="A671" s="33" t="s">
        <v>3115</v>
      </c>
      <c r="B671" s="33" t="s">
        <v>3116</v>
      </c>
      <c r="C671" s="33" t="s">
        <v>3117</v>
      </c>
      <c r="D671" s="33" t="s">
        <v>3118</v>
      </c>
      <c r="E671" s="33" t="s">
        <v>3119</v>
      </c>
      <c r="F671" s="33" t="s">
        <v>685</v>
      </c>
      <c r="G671" s="33" t="s">
        <v>686</v>
      </c>
      <c r="H671" s="33" t="s">
        <v>687</v>
      </c>
      <c r="I671" s="33" t="n">
        <v>86</v>
      </c>
      <c r="J671" s="33" t="s">
        <v>768</v>
      </c>
      <c r="K671" s="35" t="n">
        <v>88253</v>
      </c>
      <c r="L671" s="36" t="n">
        <v>7.1</v>
      </c>
      <c r="M671" s="37" t="n">
        <v>7592</v>
      </c>
      <c r="N671" s="37" t="n">
        <v>4590</v>
      </c>
      <c r="O671" s="37" t="n">
        <v>8</v>
      </c>
      <c r="P671" s="33" t="s">
        <v>692</v>
      </c>
    </row>
    <row r="672" customFormat="false" ht="15" hidden="false" customHeight="false" outlineLevel="0" collapsed="false">
      <c r="A672" s="33" t="s">
        <v>3120</v>
      </c>
      <c r="B672" s="33" t="s">
        <v>3121</v>
      </c>
      <c r="C672" s="33" t="s">
        <v>3122</v>
      </c>
      <c r="D672" s="33" t="s">
        <v>3123</v>
      </c>
      <c r="E672" s="33" t="s">
        <v>2677</v>
      </c>
      <c r="F672" s="33" t="s">
        <v>685</v>
      </c>
      <c r="G672" s="33" t="s">
        <v>686</v>
      </c>
      <c r="H672" s="33" t="s">
        <v>750</v>
      </c>
      <c r="I672" s="33" t="n">
        <v>86</v>
      </c>
      <c r="J672" s="33" t="s">
        <v>751</v>
      </c>
      <c r="K672" s="35" t="n">
        <v>78189</v>
      </c>
      <c r="L672" s="36" t="n">
        <v>5.3</v>
      </c>
      <c r="M672" s="37" t="n">
        <v>0</v>
      </c>
      <c r="N672" s="37" t="n">
        <v>13508</v>
      </c>
      <c r="O672" s="37" t="n">
        <v>0</v>
      </c>
      <c r="P672" s="33" t="s">
        <v>700</v>
      </c>
    </row>
    <row r="673" customFormat="false" ht="15" hidden="false" customHeight="false" outlineLevel="0" collapsed="false">
      <c r="A673" s="33" t="s">
        <v>3124</v>
      </c>
      <c r="B673" s="33" t="s">
        <v>3125</v>
      </c>
      <c r="C673" s="33" t="s">
        <v>3126</v>
      </c>
      <c r="D673" s="33" t="s">
        <v>3127</v>
      </c>
      <c r="E673" s="33" t="s">
        <v>797</v>
      </c>
      <c r="F673" s="33" t="s">
        <v>685</v>
      </c>
      <c r="G673" s="33" t="s">
        <v>686</v>
      </c>
      <c r="H673" s="33" t="s">
        <v>733</v>
      </c>
      <c r="I673" s="33" t="n">
        <v>86</v>
      </c>
      <c r="J673" s="33" t="s">
        <v>803</v>
      </c>
      <c r="K673" s="35" t="n">
        <v>73893</v>
      </c>
      <c r="L673" s="36" t="n">
        <v>4.9</v>
      </c>
      <c r="M673" s="37" t="n">
        <v>0</v>
      </c>
      <c r="N673" s="37" t="n">
        <v>10000</v>
      </c>
      <c r="O673" s="37" t="n">
        <v>0</v>
      </c>
      <c r="P673" s="33" t="s">
        <v>723</v>
      </c>
    </row>
    <row r="674" customFormat="false" ht="15" hidden="false" customHeight="false" outlineLevel="0" collapsed="false">
      <c r="A674" s="33" t="s">
        <v>3128</v>
      </c>
      <c r="B674" s="33" t="s">
        <v>3129</v>
      </c>
      <c r="C674" s="33" t="s">
        <v>3130</v>
      </c>
      <c r="D674" s="33" t="s">
        <v>2813</v>
      </c>
      <c r="E674" s="33" t="s">
        <v>1069</v>
      </c>
      <c r="F674" s="33" t="s">
        <v>685</v>
      </c>
      <c r="G674" s="33" t="s">
        <v>686</v>
      </c>
      <c r="H674" s="33" t="s">
        <v>687</v>
      </c>
      <c r="I674" s="33" t="n">
        <v>86</v>
      </c>
      <c r="J674" s="33" t="s">
        <v>793</v>
      </c>
      <c r="K674" s="35" t="n">
        <v>67819</v>
      </c>
      <c r="L674" s="36" t="n">
        <v>4.3</v>
      </c>
      <c r="M674" s="37" t="n">
        <v>3652</v>
      </c>
      <c r="N674" s="37" t="n">
        <v>7826</v>
      </c>
      <c r="O674" s="37" t="n">
        <v>1</v>
      </c>
      <c r="P674" s="33" t="s">
        <v>688</v>
      </c>
    </row>
    <row r="675" customFormat="false" ht="15" hidden="false" customHeight="false" outlineLevel="0" collapsed="false">
      <c r="A675" s="33" t="s">
        <v>3131</v>
      </c>
      <c r="B675" s="33" t="s">
        <v>3132</v>
      </c>
      <c r="C675" s="33" t="s">
        <v>3133</v>
      </c>
      <c r="D675" s="33" t="s">
        <v>3134</v>
      </c>
      <c r="E675" s="33" t="s">
        <v>852</v>
      </c>
      <c r="F675" s="33" t="s">
        <v>685</v>
      </c>
      <c r="G675" s="33" t="s">
        <v>686</v>
      </c>
      <c r="H675" s="33" t="s">
        <v>687</v>
      </c>
      <c r="I675" s="33" t="n">
        <v>86</v>
      </c>
      <c r="J675" s="33" t="s">
        <v>849</v>
      </c>
      <c r="K675" s="35" t="n">
        <v>90400</v>
      </c>
      <c r="L675" s="36" t="n">
        <v>7.8</v>
      </c>
      <c r="M675" s="37" t="n">
        <v>0</v>
      </c>
      <c r="N675" s="37" t="n">
        <v>40000</v>
      </c>
      <c r="O675" s="37" t="n">
        <v>18</v>
      </c>
      <c r="P675" s="33" t="s">
        <v>688</v>
      </c>
    </row>
    <row r="676" customFormat="false" ht="15" hidden="false" customHeight="false" outlineLevel="0" collapsed="false">
      <c r="A676" s="33" t="s">
        <v>3135</v>
      </c>
      <c r="B676" s="33" t="s">
        <v>3136</v>
      </c>
      <c r="C676" s="33" t="s">
        <v>3137</v>
      </c>
      <c r="D676" s="33" t="s">
        <v>3138</v>
      </c>
      <c r="E676" s="33" t="s">
        <v>710</v>
      </c>
      <c r="F676" s="33" t="s">
        <v>685</v>
      </c>
      <c r="G676" s="33" t="s">
        <v>686</v>
      </c>
      <c r="H676" s="33" t="s">
        <v>764</v>
      </c>
      <c r="I676" s="33" t="n">
        <v>87</v>
      </c>
      <c r="J676" s="33" t="s">
        <v>734</v>
      </c>
      <c r="K676" s="35" t="n">
        <v>162809</v>
      </c>
      <c r="L676" s="36" t="n">
        <v>12.3</v>
      </c>
      <c r="M676" s="37" t="n">
        <v>0</v>
      </c>
      <c r="N676" s="37" t="n">
        <v>37062</v>
      </c>
      <c r="O676" s="37" t="n">
        <v>3</v>
      </c>
      <c r="P676" s="33" t="s">
        <v>692</v>
      </c>
    </row>
    <row r="677" customFormat="false" ht="15" hidden="false" customHeight="false" outlineLevel="0" collapsed="false">
      <c r="A677" s="33" t="s">
        <v>3139</v>
      </c>
      <c r="B677" s="33"/>
      <c r="C677" s="33" t="s">
        <v>3140</v>
      </c>
      <c r="D677" s="33" t="s">
        <v>3141</v>
      </c>
      <c r="E677" s="33" t="s">
        <v>749</v>
      </c>
      <c r="F677" s="33" t="s">
        <v>685</v>
      </c>
      <c r="G677" s="33" t="s">
        <v>686</v>
      </c>
      <c r="H677" s="33" t="s">
        <v>885</v>
      </c>
      <c r="I677" s="33" t="n">
        <v>87</v>
      </c>
      <c r="J677" s="33" t="s">
        <v>743</v>
      </c>
      <c r="K677" s="35" t="n">
        <v>57725</v>
      </c>
      <c r="L677" s="36" t="n">
        <v>2.7</v>
      </c>
      <c r="M677" s="37" t="n">
        <v>0</v>
      </c>
      <c r="N677" s="37" t="n">
        <v>1000</v>
      </c>
      <c r="O677" s="37" t="n">
        <v>2</v>
      </c>
      <c r="P677" s="33" t="s">
        <v>688</v>
      </c>
    </row>
    <row r="678" customFormat="false" ht="15" hidden="false" customHeight="false" outlineLevel="0" collapsed="false">
      <c r="A678" s="33" t="s">
        <v>3142</v>
      </c>
      <c r="B678" s="33" t="s">
        <v>3143</v>
      </c>
      <c r="C678" s="33" t="s">
        <v>3144</v>
      </c>
      <c r="D678" s="33" t="s">
        <v>3145</v>
      </c>
      <c r="E678" s="33" t="s">
        <v>754</v>
      </c>
      <c r="F678" s="33" t="s">
        <v>685</v>
      </c>
      <c r="G678" s="33" t="s">
        <v>686</v>
      </c>
      <c r="H678" s="33" t="s">
        <v>687</v>
      </c>
      <c r="I678" s="33" t="n">
        <v>87</v>
      </c>
      <c r="J678" s="33" t="s">
        <v>765</v>
      </c>
      <c r="K678" s="35" t="n">
        <v>67089</v>
      </c>
      <c r="L678" s="36" t="n">
        <v>3.3</v>
      </c>
      <c r="M678" s="37" t="n">
        <v>800</v>
      </c>
      <c r="N678" s="37" t="n">
        <v>5000</v>
      </c>
      <c r="O678" s="37" t="n">
        <v>0</v>
      </c>
      <c r="P678" s="33" t="s">
        <v>723</v>
      </c>
    </row>
    <row r="679" customFormat="false" ht="15" hidden="false" customHeight="false" outlineLevel="0" collapsed="false">
      <c r="A679" s="33" t="s">
        <v>3146</v>
      </c>
      <c r="B679" s="33" t="s">
        <v>3147</v>
      </c>
      <c r="C679" s="33" t="s">
        <v>3148</v>
      </c>
      <c r="D679" s="33" t="s">
        <v>3149</v>
      </c>
      <c r="E679" s="33" t="s">
        <v>797</v>
      </c>
      <c r="F679" s="33" t="s">
        <v>685</v>
      </c>
      <c r="G679" s="33" t="s">
        <v>686</v>
      </c>
      <c r="H679" s="33" t="s">
        <v>733</v>
      </c>
      <c r="I679" s="33" t="n">
        <v>87</v>
      </c>
      <c r="J679" s="33" t="s">
        <v>803</v>
      </c>
      <c r="K679" s="35" t="n">
        <v>73378</v>
      </c>
      <c r="L679" s="36" t="n">
        <v>4.9</v>
      </c>
      <c r="M679" s="37" t="n">
        <v>0</v>
      </c>
      <c r="N679" s="37" t="n">
        <v>9000</v>
      </c>
      <c r="O679" s="37" t="n">
        <v>1</v>
      </c>
      <c r="P679" s="33" t="s">
        <v>692</v>
      </c>
    </row>
    <row r="680" customFormat="false" ht="15" hidden="false" customHeight="false" outlineLevel="0" collapsed="false">
      <c r="A680" s="33" t="s">
        <v>3150</v>
      </c>
      <c r="B680" s="33"/>
      <c r="C680" s="33" t="s">
        <v>3151</v>
      </c>
      <c r="D680" s="33" t="s">
        <v>3152</v>
      </c>
      <c r="E680" s="33" t="s">
        <v>2437</v>
      </c>
      <c r="F680" s="33" t="s">
        <v>685</v>
      </c>
      <c r="G680" s="33" t="s">
        <v>686</v>
      </c>
      <c r="H680" s="33" t="s">
        <v>1441</v>
      </c>
      <c r="I680" s="33" t="n">
        <v>87</v>
      </c>
      <c r="J680" s="33" t="s">
        <v>768</v>
      </c>
      <c r="K680" s="35" t="n">
        <v>70736</v>
      </c>
      <c r="L680" s="36" t="n">
        <v>4.2</v>
      </c>
      <c r="M680" s="37" t="n">
        <v>200</v>
      </c>
      <c r="N680" s="37" t="n">
        <v>7000</v>
      </c>
      <c r="O680" s="37" t="n">
        <v>0</v>
      </c>
      <c r="P680" s="33" t="s">
        <v>742</v>
      </c>
    </row>
    <row r="681" customFormat="false" ht="15" hidden="false" customHeight="false" outlineLevel="0" collapsed="false">
      <c r="A681" s="33" t="s">
        <v>3153</v>
      </c>
      <c r="B681" s="33" t="s">
        <v>3154</v>
      </c>
      <c r="C681" s="33" t="s">
        <v>3155</v>
      </c>
      <c r="D681" s="33" t="s">
        <v>3156</v>
      </c>
      <c r="E681" s="33" t="s">
        <v>842</v>
      </c>
      <c r="F681" s="33" t="s">
        <v>685</v>
      </c>
      <c r="G681" s="33" t="s">
        <v>686</v>
      </c>
      <c r="H681" s="33" t="s">
        <v>687</v>
      </c>
      <c r="I681" s="33" t="n">
        <v>87</v>
      </c>
      <c r="J681" s="33" t="s">
        <v>839</v>
      </c>
      <c r="K681" s="35" t="n">
        <v>68282</v>
      </c>
      <c r="L681" s="36" t="n">
        <v>3.8</v>
      </c>
      <c r="M681" s="37" t="n">
        <v>2744</v>
      </c>
      <c r="N681" s="37" t="n">
        <v>10940</v>
      </c>
      <c r="O681" s="37" t="n">
        <v>3</v>
      </c>
      <c r="P681" s="33" t="s">
        <v>688</v>
      </c>
    </row>
    <row r="682" customFormat="false" ht="15" hidden="false" customHeight="false" outlineLevel="0" collapsed="false">
      <c r="A682" s="33" t="s">
        <v>3157</v>
      </c>
      <c r="B682" s="33" t="s">
        <v>3158</v>
      </c>
      <c r="C682" s="33" t="s">
        <v>3159</v>
      </c>
      <c r="D682" s="33" t="s">
        <v>2856</v>
      </c>
      <c r="E682" s="33" t="s">
        <v>1069</v>
      </c>
      <c r="F682" s="33" t="s">
        <v>685</v>
      </c>
      <c r="G682" s="33" t="s">
        <v>686</v>
      </c>
      <c r="H682" s="33" t="s">
        <v>687</v>
      </c>
      <c r="I682" s="33" t="n">
        <v>87</v>
      </c>
      <c r="J682" s="33" t="s">
        <v>793</v>
      </c>
      <c r="K682" s="35" t="n">
        <v>74116</v>
      </c>
      <c r="L682" s="36" t="n">
        <v>5.3</v>
      </c>
      <c r="M682" s="37" t="n">
        <v>11368</v>
      </c>
      <c r="N682" s="37" t="n">
        <v>17130</v>
      </c>
      <c r="O682" s="37" t="n">
        <v>3</v>
      </c>
      <c r="P682" s="33" t="s">
        <v>692</v>
      </c>
    </row>
    <row r="683" customFormat="false" ht="15" hidden="false" customHeight="false" outlineLevel="0" collapsed="false">
      <c r="A683" s="33" t="s">
        <v>3160</v>
      </c>
      <c r="B683" s="33" t="s">
        <v>3160</v>
      </c>
      <c r="C683" s="33" t="s">
        <v>3161</v>
      </c>
      <c r="D683" s="33" t="s">
        <v>3162</v>
      </c>
      <c r="E683" s="33"/>
      <c r="F683" s="33" t="s">
        <v>685</v>
      </c>
      <c r="G683" s="33" t="s">
        <v>686</v>
      </c>
      <c r="H683" s="33" t="s">
        <v>687</v>
      </c>
      <c r="I683" s="33" t="n">
        <v>87</v>
      </c>
      <c r="J683" s="33" t="s">
        <v>716</v>
      </c>
      <c r="K683" s="35"/>
      <c r="L683" s="36"/>
      <c r="M683" s="37" t="n">
        <v>0</v>
      </c>
      <c r="N683" s="37" t="n">
        <v>0</v>
      </c>
      <c r="O683" s="37" t="n">
        <v>0</v>
      </c>
      <c r="P683" s="33"/>
    </row>
    <row r="684" customFormat="false" ht="15" hidden="false" customHeight="false" outlineLevel="0" collapsed="false">
      <c r="A684" s="33" t="s">
        <v>3163</v>
      </c>
      <c r="B684" s="33" t="s">
        <v>3164</v>
      </c>
      <c r="C684" s="33" t="s">
        <v>3165</v>
      </c>
      <c r="D684" s="33" t="s">
        <v>3165</v>
      </c>
      <c r="E684" s="33" t="s">
        <v>696</v>
      </c>
      <c r="F684" s="33" t="s">
        <v>685</v>
      </c>
      <c r="G684" s="33" t="s">
        <v>686</v>
      </c>
      <c r="H684" s="33" t="s">
        <v>687</v>
      </c>
      <c r="I684" s="33" t="n">
        <v>88</v>
      </c>
      <c r="J684" s="33" t="s">
        <v>813</v>
      </c>
      <c r="K684" s="35" t="n">
        <v>65308</v>
      </c>
      <c r="L684" s="36" t="n">
        <v>3.7</v>
      </c>
      <c r="M684" s="37" t="n">
        <v>0</v>
      </c>
      <c r="N684" s="37" t="n">
        <v>8000</v>
      </c>
      <c r="O684" s="37" t="n">
        <v>0</v>
      </c>
      <c r="P684" s="33" t="s">
        <v>692</v>
      </c>
    </row>
    <row r="685" customFormat="false" ht="15" hidden="false" customHeight="false" outlineLevel="0" collapsed="false">
      <c r="A685" s="33" t="s">
        <v>3166</v>
      </c>
      <c r="B685" s="33" t="s">
        <v>3167</v>
      </c>
      <c r="C685" s="33" t="s">
        <v>3168</v>
      </c>
      <c r="D685" s="33" t="s">
        <v>3169</v>
      </c>
      <c r="E685" s="33" t="s">
        <v>1218</v>
      </c>
      <c r="F685" s="33" t="s">
        <v>685</v>
      </c>
      <c r="G685" s="33" t="s">
        <v>686</v>
      </c>
      <c r="H685" s="33" t="s">
        <v>687</v>
      </c>
      <c r="I685" s="33" t="n">
        <v>88</v>
      </c>
      <c r="J685" s="33" t="s">
        <v>832</v>
      </c>
      <c r="K685" s="35" t="n">
        <v>95438</v>
      </c>
      <c r="L685" s="36" t="n">
        <v>8.3</v>
      </c>
      <c r="M685" s="37" t="n">
        <v>2048</v>
      </c>
      <c r="N685" s="37" t="n">
        <v>29940</v>
      </c>
      <c r="O685" s="37" t="n">
        <v>5</v>
      </c>
      <c r="P685" s="33" t="s">
        <v>688</v>
      </c>
    </row>
    <row r="686" customFormat="false" ht="15" hidden="false" customHeight="false" outlineLevel="0" collapsed="false">
      <c r="A686" s="33" t="s">
        <v>3170</v>
      </c>
      <c r="B686" s="33"/>
      <c r="C686" s="33" t="s">
        <v>3171</v>
      </c>
      <c r="D686" s="33" t="s">
        <v>3172</v>
      </c>
      <c r="E686" s="33" t="s">
        <v>749</v>
      </c>
      <c r="F686" s="33" t="s">
        <v>685</v>
      </c>
      <c r="G686" s="33" t="s">
        <v>686</v>
      </c>
      <c r="H686" s="33" t="s">
        <v>687</v>
      </c>
      <c r="I686" s="33" t="n">
        <v>88</v>
      </c>
      <c r="J686" s="33" t="s">
        <v>746</v>
      </c>
      <c r="K686" s="35" t="n">
        <v>76353</v>
      </c>
      <c r="L686" s="36" t="n">
        <v>5.4</v>
      </c>
      <c r="M686" s="37" t="n">
        <v>0</v>
      </c>
      <c r="N686" s="37" t="n">
        <v>4800</v>
      </c>
      <c r="O686" s="37" t="n">
        <v>0</v>
      </c>
      <c r="P686" s="33" t="s">
        <v>688</v>
      </c>
    </row>
    <row r="687" customFormat="false" ht="15" hidden="false" customHeight="false" outlineLevel="0" collapsed="false">
      <c r="A687" s="33" t="s">
        <v>3173</v>
      </c>
      <c r="B687" s="33" t="s">
        <v>3174</v>
      </c>
      <c r="C687" s="33" t="s">
        <v>3175</v>
      </c>
      <c r="D687" s="33" t="s">
        <v>3176</v>
      </c>
      <c r="E687" s="33" t="s">
        <v>788</v>
      </c>
      <c r="F687" s="33" t="s">
        <v>685</v>
      </c>
      <c r="G687" s="33" t="s">
        <v>686</v>
      </c>
      <c r="H687" s="33" t="s">
        <v>733</v>
      </c>
      <c r="I687" s="33" t="n">
        <v>88</v>
      </c>
      <c r="J687" s="33" t="s">
        <v>785</v>
      </c>
      <c r="K687" s="35" t="n">
        <v>65689</v>
      </c>
      <c r="L687" s="36" t="n">
        <v>3.3</v>
      </c>
      <c r="M687" s="37" t="n">
        <v>0</v>
      </c>
      <c r="N687" s="37" t="n">
        <v>7845</v>
      </c>
      <c r="O687" s="37" t="n">
        <v>4</v>
      </c>
      <c r="P687" s="33" t="s">
        <v>723</v>
      </c>
    </row>
    <row r="688" customFormat="false" ht="15" hidden="false" customHeight="false" outlineLevel="0" collapsed="false">
      <c r="A688" s="33" t="s">
        <v>3177</v>
      </c>
      <c r="B688" s="33"/>
      <c r="C688" s="33" t="s">
        <v>3178</v>
      </c>
      <c r="D688" s="33" t="s">
        <v>3179</v>
      </c>
      <c r="E688" s="33" t="s">
        <v>792</v>
      </c>
      <c r="F688" s="33" t="s">
        <v>685</v>
      </c>
      <c r="G688" s="33" t="s">
        <v>686</v>
      </c>
      <c r="H688" s="33" t="s">
        <v>687</v>
      </c>
      <c r="I688" s="33" t="n">
        <v>88</v>
      </c>
      <c r="J688" s="33" t="s">
        <v>789</v>
      </c>
      <c r="K688" s="35" t="n">
        <v>76968</v>
      </c>
      <c r="L688" s="36" t="n">
        <v>5</v>
      </c>
      <c r="M688" s="37" t="n">
        <v>500</v>
      </c>
      <c r="N688" s="37" t="n">
        <v>1500</v>
      </c>
      <c r="O688" s="37" t="n">
        <v>2</v>
      </c>
      <c r="P688" s="33" t="s">
        <v>760</v>
      </c>
    </row>
    <row r="689" customFormat="false" ht="15" hidden="false" customHeight="false" outlineLevel="0" collapsed="false">
      <c r="A689" s="33" t="s">
        <v>3180</v>
      </c>
      <c r="B689" s="33"/>
      <c r="C689" s="33" t="s">
        <v>3181</v>
      </c>
      <c r="D689" s="33" t="s">
        <v>3182</v>
      </c>
      <c r="E689" s="33" t="s">
        <v>797</v>
      </c>
      <c r="F689" s="33" t="s">
        <v>685</v>
      </c>
      <c r="G689" s="33" t="s">
        <v>686</v>
      </c>
      <c r="H689" s="33" t="s">
        <v>733</v>
      </c>
      <c r="I689" s="33" t="n">
        <v>88</v>
      </c>
      <c r="J689" s="33" t="s">
        <v>803</v>
      </c>
      <c r="K689" s="35" t="n">
        <v>88696</v>
      </c>
      <c r="L689" s="36" t="n">
        <v>7.7</v>
      </c>
      <c r="M689" s="37" t="n">
        <v>700</v>
      </c>
      <c r="N689" s="37" t="n">
        <v>6000</v>
      </c>
      <c r="O689" s="37" t="n">
        <v>1</v>
      </c>
      <c r="P689" s="33" t="s">
        <v>723</v>
      </c>
    </row>
    <row r="690" customFormat="false" ht="15" hidden="false" customHeight="false" outlineLevel="0" collapsed="false">
      <c r="A690" s="33" t="s">
        <v>3183</v>
      </c>
      <c r="B690" s="33" t="s">
        <v>3184</v>
      </c>
      <c r="C690" s="33" t="s">
        <v>3185</v>
      </c>
      <c r="D690" s="33" t="s">
        <v>3186</v>
      </c>
      <c r="E690" s="33" t="s">
        <v>2898</v>
      </c>
      <c r="F690" s="33" t="s">
        <v>685</v>
      </c>
      <c r="G690" s="33" t="s">
        <v>686</v>
      </c>
      <c r="H690" s="33" t="s">
        <v>687</v>
      </c>
      <c r="I690" s="33" t="n">
        <v>88</v>
      </c>
      <c r="J690" s="33" t="s">
        <v>825</v>
      </c>
      <c r="K690" s="35" t="n">
        <v>90051</v>
      </c>
      <c r="L690" s="36" t="n">
        <v>6.8</v>
      </c>
      <c r="M690" s="37" t="n">
        <v>8034</v>
      </c>
      <c r="N690" s="37" t="n">
        <v>10769</v>
      </c>
      <c r="O690" s="37" t="n">
        <v>3</v>
      </c>
      <c r="P690" s="33" t="s">
        <v>711</v>
      </c>
    </row>
    <row r="691" customFormat="false" ht="15" hidden="false" customHeight="false" outlineLevel="0" collapsed="false">
      <c r="A691" s="33" t="s">
        <v>3187</v>
      </c>
      <c r="B691" s="33"/>
      <c r="C691" s="33" t="s">
        <v>3188</v>
      </c>
      <c r="D691" s="33" t="s">
        <v>3189</v>
      </c>
      <c r="E691" s="33" t="s">
        <v>852</v>
      </c>
      <c r="F691" s="33" t="s">
        <v>685</v>
      </c>
      <c r="G691" s="33" t="s">
        <v>686</v>
      </c>
      <c r="H691" s="33" t="s">
        <v>750</v>
      </c>
      <c r="I691" s="33" t="n">
        <v>88</v>
      </c>
      <c r="J691" s="33" t="s">
        <v>864</v>
      </c>
      <c r="K691" s="35" t="n">
        <v>106259</v>
      </c>
      <c r="L691" s="36" t="n">
        <v>12.2</v>
      </c>
      <c r="M691" s="37" t="n">
        <v>0</v>
      </c>
      <c r="N691" s="37" t="n">
        <v>6800</v>
      </c>
      <c r="O691" s="37" t="n">
        <v>0</v>
      </c>
      <c r="P691" s="33" t="s">
        <v>692</v>
      </c>
    </row>
    <row r="692" customFormat="false" ht="15" hidden="false" customHeight="false" outlineLevel="0" collapsed="false">
      <c r="A692" s="33" t="s">
        <v>3190</v>
      </c>
      <c r="B692" s="33"/>
      <c r="C692" s="33" t="s">
        <v>3191</v>
      </c>
      <c r="D692" s="33" t="s">
        <v>3192</v>
      </c>
      <c r="E692" s="33" t="s">
        <v>852</v>
      </c>
      <c r="F692" s="33" t="s">
        <v>883</v>
      </c>
      <c r="G692" s="33" t="s">
        <v>686</v>
      </c>
      <c r="H692" s="33" t="s">
        <v>687</v>
      </c>
      <c r="I692" s="33" t="n">
        <v>88</v>
      </c>
      <c r="J692" s="33" t="s">
        <v>873</v>
      </c>
      <c r="K692" s="35" t="n">
        <v>80635</v>
      </c>
      <c r="L692" s="36" t="n">
        <v>6.5</v>
      </c>
      <c r="M692" s="37" t="n">
        <v>0</v>
      </c>
      <c r="N692" s="37" t="n">
        <v>0</v>
      </c>
      <c r="O692" s="37" t="n">
        <v>0</v>
      </c>
      <c r="P692" s="33"/>
    </row>
    <row r="693" customFormat="false" ht="15" hidden="false" customHeight="false" outlineLevel="0" collapsed="false">
      <c r="A693" s="33" t="s">
        <v>3193</v>
      </c>
      <c r="B693" s="33" t="s">
        <v>3194</v>
      </c>
      <c r="C693" s="33" t="s">
        <v>3195</v>
      </c>
      <c r="D693" s="33" t="s">
        <v>3196</v>
      </c>
      <c r="E693" s="33" t="s">
        <v>2215</v>
      </c>
      <c r="F693" s="33" t="s">
        <v>685</v>
      </c>
      <c r="G693" s="33" t="s">
        <v>686</v>
      </c>
      <c r="H693" s="33" t="s">
        <v>687</v>
      </c>
      <c r="I693" s="33" t="n">
        <v>88</v>
      </c>
      <c r="J693" s="33" t="s">
        <v>751</v>
      </c>
      <c r="K693" s="35" t="n">
        <v>90062</v>
      </c>
      <c r="L693" s="36" t="n">
        <v>7.4</v>
      </c>
      <c r="M693" s="37" t="n">
        <v>5571</v>
      </c>
      <c r="N693" s="37" t="n">
        <v>24975</v>
      </c>
      <c r="O693" s="37" t="n">
        <v>33</v>
      </c>
      <c r="P693" s="33" t="s">
        <v>742</v>
      </c>
    </row>
    <row r="694" customFormat="false" ht="15" hidden="false" customHeight="false" outlineLevel="0" collapsed="false">
      <c r="A694" s="33" t="s">
        <v>3197</v>
      </c>
      <c r="B694" s="33" t="s">
        <v>3198</v>
      </c>
      <c r="C694" s="33" t="s">
        <v>3199</v>
      </c>
      <c r="D694" s="33" t="s">
        <v>3200</v>
      </c>
      <c r="E694" s="33" t="s">
        <v>2319</v>
      </c>
      <c r="F694" s="33" t="s">
        <v>685</v>
      </c>
      <c r="G694" s="33" t="s">
        <v>686</v>
      </c>
      <c r="H694" s="33" t="s">
        <v>869</v>
      </c>
      <c r="I694" s="33" t="n">
        <v>88</v>
      </c>
      <c r="J694" s="33" t="s">
        <v>703</v>
      </c>
      <c r="K694" s="35" t="n">
        <v>91526</v>
      </c>
      <c r="L694" s="36" t="n">
        <v>8</v>
      </c>
      <c r="M694" s="37" t="n">
        <v>1083</v>
      </c>
      <c r="N694" s="37" t="n">
        <v>3126</v>
      </c>
      <c r="O694" s="37" t="n">
        <v>2</v>
      </c>
      <c r="P694" s="33" t="s">
        <v>700</v>
      </c>
    </row>
    <row r="695" customFormat="false" ht="15" hidden="false" customHeight="false" outlineLevel="0" collapsed="false">
      <c r="A695" s="33" t="s">
        <v>3201</v>
      </c>
      <c r="B695" s="33"/>
      <c r="C695" s="33" t="s">
        <v>3202</v>
      </c>
      <c r="D695" s="33" t="s">
        <v>3203</v>
      </c>
      <c r="E695" s="33" t="s">
        <v>1951</v>
      </c>
      <c r="F695" s="33" t="s">
        <v>685</v>
      </c>
      <c r="G695" s="33" t="s">
        <v>686</v>
      </c>
      <c r="H695" s="33" t="s">
        <v>750</v>
      </c>
      <c r="I695" s="33" t="n">
        <v>89</v>
      </c>
      <c r="J695" s="33" t="s">
        <v>717</v>
      </c>
      <c r="K695" s="35" t="n">
        <v>73257</v>
      </c>
      <c r="L695" s="36" t="n">
        <v>4.6</v>
      </c>
      <c r="M695" s="37" t="n">
        <v>1500</v>
      </c>
      <c r="N695" s="37" t="n">
        <v>7000</v>
      </c>
      <c r="O695" s="37" t="n">
        <v>0</v>
      </c>
      <c r="P695" s="33" t="s">
        <v>700</v>
      </c>
    </row>
    <row r="696" customFormat="false" ht="15" hidden="false" customHeight="false" outlineLevel="0" collapsed="false">
      <c r="A696" s="33" t="s">
        <v>3204</v>
      </c>
      <c r="B696" s="33" t="s">
        <v>3205</v>
      </c>
      <c r="C696" s="33" t="s">
        <v>3206</v>
      </c>
      <c r="D696" s="33" t="s">
        <v>3207</v>
      </c>
      <c r="E696" s="33" t="s">
        <v>1951</v>
      </c>
      <c r="F696" s="33" t="s">
        <v>685</v>
      </c>
      <c r="G696" s="33" t="s">
        <v>686</v>
      </c>
      <c r="H696" s="33" t="s">
        <v>764</v>
      </c>
      <c r="I696" s="33" t="n">
        <v>89</v>
      </c>
      <c r="J696" s="33" t="s">
        <v>746</v>
      </c>
      <c r="K696" s="35" t="n">
        <v>85938</v>
      </c>
      <c r="L696" s="36" t="n">
        <v>6.7</v>
      </c>
      <c r="M696" s="37" t="n">
        <v>630</v>
      </c>
      <c r="N696" s="37" t="n">
        <v>36500</v>
      </c>
      <c r="O696" s="37" t="n">
        <v>1</v>
      </c>
      <c r="P696" s="33" t="s">
        <v>760</v>
      </c>
    </row>
    <row r="697" customFormat="false" ht="15" hidden="false" customHeight="false" outlineLevel="0" collapsed="false">
      <c r="A697" s="33" t="s">
        <v>3208</v>
      </c>
      <c r="B697" s="33" t="s">
        <v>3209</v>
      </c>
      <c r="C697" s="33" t="s">
        <v>3210</v>
      </c>
      <c r="D697" s="33" t="s">
        <v>2937</v>
      </c>
      <c r="E697" s="33" t="s">
        <v>696</v>
      </c>
      <c r="F697" s="33" t="s">
        <v>685</v>
      </c>
      <c r="G697" s="33" t="s">
        <v>686</v>
      </c>
      <c r="H697" s="33" t="s">
        <v>687</v>
      </c>
      <c r="I697" s="33" t="n">
        <v>89</v>
      </c>
      <c r="J697" s="33" t="s">
        <v>698</v>
      </c>
      <c r="K697" s="35" t="n">
        <v>90792</v>
      </c>
      <c r="L697" s="36" t="n">
        <v>8.5</v>
      </c>
      <c r="M697" s="37" t="n">
        <v>12493</v>
      </c>
      <c r="N697" s="37" t="n">
        <v>36778</v>
      </c>
      <c r="O697" s="37" t="n">
        <v>0</v>
      </c>
      <c r="P697" s="33" t="s">
        <v>711</v>
      </c>
    </row>
    <row r="698" customFormat="false" ht="15" hidden="false" customHeight="false" outlineLevel="0" collapsed="false">
      <c r="A698" s="33" t="s">
        <v>3211</v>
      </c>
      <c r="B698" s="33" t="s">
        <v>3212</v>
      </c>
      <c r="C698" s="33" t="s">
        <v>3213</v>
      </c>
      <c r="D698" s="33" t="s">
        <v>3214</v>
      </c>
      <c r="E698" s="33" t="s">
        <v>696</v>
      </c>
      <c r="F698" s="33" t="s">
        <v>685</v>
      </c>
      <c r="G698" s="33" t="s">
        <v>686</v>
      </c>
      <c r="H698" s="33" t="s">
        <v>687</v>
      </c>
      <c r="I698" s="33" t="n">
        <v>89</v>
      </c>
      <c r="J698" s="33" t="s">
        <v>693</v>
      </c>
      <c r="K698" s="35" t="n">
        <v>109746</v>
      </c>
      <c r="L698" s="36" t="n">
        <v>11.2</v>
      </c>
      <c r="M698" s="37" t="n">
        <v>0</v>
      </c>
      <c r="N698" s="37" t="n">
        <v>14066</v>
      </c>
      <c r="O698" s="37" t="n">
        <v>0</v>
      </c>
      <c r="P698" s="33" t="s">
        <v>688</v>
      </c>
    </row>
    <row r="699" customFormat="false" ht="15" hidden="false" customHeight="false" outlineLevel="0" collapsed="false">
      <c r="A699" s="33" t="s">
        <v>3215</v>
      </c>
      <c r="B699" s="33" t="s">
        <v>3216</v>
      </c>
      <c r="C699" s="33" t="s">
        <v>3217</v>
      </c>
      <c r="D699" s="33" t="s">
        <v>2937</v>
      </c>
      <c r="E699" s="33" t="s">
        <v>696</v>
      </c>
      <c r="F699" s="33" t="s">
        <v>685</v>
      </c>
      <c r="G699" s="33" t="s">
        <v>686</v>
      </c>
      <c r="H699" s="33" t="s">
        <v>687</v>
      </c>
      <c r="I699" s="33" t="n">
        <v>89</v>
      </c>
      <c r="J699" s="33" t="s">
        <v>698</v>
      </c>
      <c r="K699" s="35" t="n">
        <v>94047</v>
      </c>
      <c r="L699" s="36" t="n">
        <v>8.9</v>
      </c>
      <c r="M699" s="37" t="n">
        <v>6574</v>
      </c>
      <c r="N699" s="37" t="n">
        <v>5868</v>
      </c>
      <c r="O699" s="37" t="n">
        <v>5</v>
      </c>
      <c r="P699" s="33" t="s">
        <v>688</v>
      </c>
    </row>
    <row r="700" customFormat="false" ht="15" hidden="false" customHeight="false" outlineLevel="0" collapsed="false">
      <c r="A700" s="33" t="s">
        <v>3218</v>
      </c>
      <c r="B700" s="33"/>
      <c r="C700" s="33" t="s">
        <v>3219</v>
      </c>
      <c r="D700" s="33" t="s">
        <v>3220</v>
      </c>
      <c r="E700" s="33" t="s">
        <v>710</v>
      </c>
      <c r="F700" s="33" t="s">
        <v>685</v>
      </c>
      <c r="G700" s="33" t="s">
        <v>686</v>
      </c>
      <c r="H700" s="33" t="s">
        <v>687</v>
      </c>
      <c r="I700" s="33" t="n">
        <v>89</v>
      </c>
      <c r="J700" s="33" t="s">
        <v>737</v>
      </c>
      <c r="K700" s="35" t="n">
        <v>71830</v>
      </c>
      <c r="L700" s="36" t="n">
        <v>4.7</v>
      </c>
      <c r="M700" s="37" t="n">
        <v>0</v>
      </c>
      <c r="N700" s="37" t="n">
        <v>11300</v>
      </c>
      <c r="O700" s="37" t="n">
        <v>25</v>
      </c>
      <c r="P700" s="33" t="s">
        <v>711</v>
      </c>
    </row>
    <row r="701" customFormat="false" ht="15" hidden="false" customHeight="false" outlineLevel="0" collapsed="false">
      <c r="A701" s="33" t="s">
        <v>3221</v>
      </c>
      <c r="B701" s="33"/>
      <c r="C701" s="33" t="s">
        <v>3222</v>
      </c>
      <c r="D701" s="33" t="s">
        <v>3223</v>
      </c>
      <c r="E701" s="33" t="s">
        <v>759</v>
      </c>
      <c r="F701" s="33" t="s">
        <v>883</v>
      </c>
      <c r="G701" s="33" t="s">
        <v>686</v>
      </c>
      <c r="H701" s="33" t="s">
        <v>885</v>
      </c>
      <c r="I701" s="33" t="n">
        <v>89</v>
      </c>
      <c r="J701" s="33" t="s">
        <v>751</v>
      </c>
      <c r="K701" s="35" t="n">
        <v>74968</v>
      </c>
      <c r="L701" s="36" t="n">
        <v>4.5</v>
      </c>
      <c r="M701" s="37" t="n">
        <v>0</v>
      </c>
      <c r="N701" s="37" t="n">
        <v>0</v>
      </c>
      <c r="O701" s="37" t="n">
        <v>0</v>
      </c>
      <c r="P701" s="33"/>
    </row>
    <row r="702" customFormat="false" ht="15" hidden="false" customHeight="false" outlineLevel="0" collapsed="false">
      <c r="A702" s="33" t="s">
        <v>3224</v>
      </c>
      <c r="B702" s="33" t="s">
        <v>3225</v>
      </c>
      <c r="C702" s="33" t="s">
        <v>3226</v>
      </c>
      <c r="D702" s="33" t="s">
        <v>3227</v>
      </c>
      <c r="E702" s="33" t="s">
        <v>759</v>
      </c>
      <c r="F702" s="33" t="s">
        <v>685</v>
      </c>
      <c r="G702" s="33" t="s">
        <v>686</v>
      </c>
      <c r="H702" s="33" t="s">
        <v>687</v>
      </c>
      <c r="I702" s="33" t="n">
        <v>89</v>
      </c>
      <c r="J702" s="33" t="s">
        <v>761</v>
      </c>
      <c r="K702" s="35" t="n">
        <v>76299</v>
      </c>
      <c r="L702" s="36" t="n">
        <v>5.3</v>
      </c>
      <c r="M702" s="37" t="n">
        <v>5325</v>
      </c>
      <c r="N702" s="37" t="n">
        <v>21312</v>
      </c>
      <c r="O702" s="37" t="n">
        <v>32</v>
      </c>
      <c r="P702" s="33" t="s">
        <v>1107</v>
      </c>
    </row>
    <row r="703" customFormat="false" ht="15" hidden="false" customHeight="false" outlineLevel="0" collapsed="false">
      <c r="A703" s="33" t="s">
        <v>3228</v>
      </c>
      <c r="B703" s="33" t="s">
        <v>3229</v>
      </c>
      <c r="C703" s="33" t="s">
        <v>3230</v>
      </c>
      <c r="D703" s="33" t="s">
        <v>3231</v>
      </c>
      <c r="E703" s="33" t="s">
        <v>777</v>
      </c>
      <c r="F703" s="33" t="s">
        <v>685</v>
      </c>
      <c r="G703" s="33" t="s">
        <v>686</v>
      </c>
      <c r="H703" s="33" t="s">
        <v>687</v>
      </c>
      <c r="I703" s="33" t="n">
        <v>89</v>
      </c>
      <c r="J703" s="33" t="s">
        <v>1351</v>
      </c>
      <c r="K703" s="35" t="n">
        <v>78763</v>
      </c>
      <c r="L703" s="36" t="n">
        <v>6</v>
      </c>
      <c r="M703" s="37" t="n">
        <v>550</v>
      </c>
      <c r="N703" s="37" t="n">
        <v>30006</v>
      </c>
      <c r="O703" s="37" t="n">
        <v>0</v>
      </c>
      <c r="P703" s="33" t="s">
        <v>723</v>
      </c>
    </row>
    <row r="704" customFormat="false" ht="15" hidden="false" customHeight="false" outlineLevel="0" collapsed="false">
      <c r="A704" s="33" t="s">
        <v>3232</v>
      </c>
      <c r="B704" s="33"/>
      <c r="C704" s="33" t="s">
        <v>3233</v>
      </c>
      <c r="D704" s="33" t="s">
        <v>3234</v>
      </c>
      <c r="E704" s="33" t="s">
        <v>788</v>
      </c>
      <c r="F704" s="33" t="s">
        <v>685</v>
      </c>
      <c r="G704" s="33" t="s">
        <v>686</v>
      </c>
      <c r="H704" s="33" t="s">
        <v>733</v>
      </c>
      <c r="I704" s="33" t="n">
        <v>89</v>
      </c>
      <c r="J704" s="33" t="s">
        <v>785</v>
      </c>
      <c r="K704" s="35" t="n">
        <v>55967</v>
      </c>
      <c r="L704" s="36" t="n">
        <v>2.3</v>
      </c>
      <c r="M704" s="37" t="n">
        <v>0</v>
      </c>
      <c r="N704" s="37" t="n">
        <v>3086</v>
      </c>
      <c r="O704" s="37" t="n">
        <v>0</v>
      </c>
      <c r="P704" s="33" t="s">
        <v>723</v>
      </c>
    </row>
    <row r="705" customFormat="false" ht="15" hidden="false" customHeight="false" outlineLevel="0" collapsed="false">
      <c r="A705" s="33" t="s">
        <v>3235</v>
      </c>
      <c r="B705" s="33" t="s">
        <v>3236</v>
      </c>
      <c r="C705" s="33" t="s">
        <v>3237</v>
      </c>
      <c r="D705" s="33" t="s">
        <v>1413</v>
      </c>
      <c r="E705" s="33" t="s">
        <v>2437</v>
      </c>
      <c r="F705" s="33" t="s">
        <v>685</v>
      </c>
      <c r="G705" s="33" t="s">
        <v>686</v>
      </c>
      <c r="H705" s="33" t="s">
        <v>904</v>
      </c>
      <c r="I705" s="33" t="n">
        <v>89</v>
      </c>
      <c r="J705" s="33" t="s">
        <v>768</v>
      </c>
      <c r="K705" s="35" t="n">
        <v>81705</v>
      </c>
      <c r="L705" s="36" t="n">
        <v>6</v>
      </c>
      <c r="M705" s="37" t="n">
        <v>9188</v>
      </c>
      <c r="N705" s="37" t="n">
        <v>12250</v>
      </c>
      <c r="O705" s="37" t="n">
        <v>15</v>
      </c>
      <c r="P705" s="33" t="s">
        <v>688</v>
      </c>
    </row>
    <row r="706" customFormat="false" ht="15" hidden="false" customHeight="false" outlineLevel="0" collapsed="false">
      <c r="A706" s="33" t="s">
        <v>3238</v>
      </c>
      <c r="B706" s="33" t="s">
        <v>3239</v>
      </c>
      <c r="C706" s="33" t="s">
        <v>3240</v>
      </c>
      <c r="D706" s="33" t="s">
        <v>2813</v>
      </c>
      <c r="E706" s="33" t="s">
        <v>1069</v>
      </c>
      <c r="F706" s="33" t="s">
        <v>685</v>
      </c>
      <c r="G706" s="33" t="s">
        <v>686</v>
      </c>
      <c r="H706" s="33" t="s">
        <v>687</v>
      </c>
      <c r="I706" s="33" t="n">
        <v>89</v>
      </c>
      <c r="J706" s="33" t="s">
        <v>793</v>
      </c>
      <c r="K706" s="35" t="n">
        <v>68855</v>
      </c>
      <c r="L706" s="36" t="n">
        <v>4.4</v>
      </c>
      <c r="M706" s="37" t="n">
        <v>15026</v>
      </c>
      <c r="N706" s="37" t="n">
        <v>20001</v>
      </c>
      <c r="O706" s="37" t="n">
        <v>14</v>
      </c>
      <c r="P706" s="33" t="s">
        <v>688</v>
      </c>
    </row>
    <row r="707" customFormat="false" ht="15" hidden="false" customHeight="false" outlineLevel="0" collapsed="false">
      <c r="A707" s="33" t="s">
        <v>3241</v>
      </c>
      <c r="B707" s="33" t="s">
        <v>3242</v>
      </c>
      <c r="C707" s="33" t="s">
        <v>3243</v>
      </c>
      <c r="D707" s="33" t="s">
        <v>3244</v>
      </c>
      <c r="E707" s="33" t="s">
        <v>852</v>
      </c>
      <c r="F707" s="33" t="s">
        <v>685</v>
      </c>
      <c r="G707" s="33" t="s">
        <v>686</v>
      </c>
      <c r="H707" s="33" t="s">
        <v>687</v>
      </c>
      <c r="I707" s="33" t="n">
        <v>89</v>
      </c>
      <c r="J707" s="33" t="s">
        <v>864</v>
      </c>
      <c r="K707" s="35" t="n">
        <v>73656</v>
      </c>
      <c r="L707" s="36" t="n">
        <v>4.2</v>
      </c>
      <c r="M707" s="37" t="n">
        <v>0</v>
      </c>
      <c r="N707" s="37" t="n">
        <v>3800</v>
      </c>
      <c r="O707" s="37" t="n">
        <v>0</v>
      </c>
      <c r="P707" s="33" t="s">
        <v>688</v>
      </c>
    </row>
    <row r="708" customFormat="false" ht="15" hidden="false" customHeight="false" outlineLevel="0" collapsed="false">
      <c r="A708" s="33" t="s">
        <v>3245</v>
      </c>
      <c r="B708" s="33" t="s">
        <v>3246</v>
      </c>
      <c r="C708" s="33" t="s">
        <v>3247</v>
      </c>
      <c r="D708" s="33" t="s">
        <v>3248</v>
      </c>
      <c r="E708" s="33" t="s">
        <v>852</v>
      </c>
      <c r="F708" s="33" t="s">
        <v>685</v>
      </c>
      <c r="G708" s="33" t="s">
        <v>686</v>
      </c>
      <c r="H708" s="33" t="s">
        <v>687</v>
      </c>
      <c r="I708" s="33" t="n">
        <v>89</v>
      </c>
      <c r="J708" s="33" t="s">
        <v>864</v>
      </c>
      <c r="K708" s="35" t="n">
        <v>73178</v>
      </c>
      <c r="L708" s="36" t="n">
        <v>4.4</v>
      </c>
      <c r="M708" s="37" t="n">
        <v>0</v>
      </c>
      <c r="N708" s="37" t="n">
        <v>4000</v>
      </c>
      <c r="O708" s="37" t="n">
        <v>1</v>
      </c>
      <c r="P708" s="33" t="s">
        <v>268</v>
      </c>
    </row>
    <row r="709" customFormat="false" ht="15" hidden="false" customHeight="false" outlineLevel="0" collapsed="false">
      <c r="A709" s="33" t="s">
        <v>3249</v>
      </c>
      <c r="B709" s="33" t="s">
        <v>3250</v>
      </c>
      <c r="C709" s="33" t="s">
        <v>3251</v>
      </c>
      <c r="D709" s="33" t="s">
        <v>3004</v>
      </c>
      <c r="E709" s="33" t="s">
        <v>696</v>
      </c>
      <c r="F709" s="33" t="s">
        <v>685</v>
      </c>
      <c r="G709" s="33" t="s">
        <v>686</v>
      </c>
      <c r="H709" s="33" t="s">
        <v>740</v>
      </c>
      <c r="I709" s="33" t="n">
        <v>90</v>
      </c>
      <c r="J709" s="33" t="s">
        <v>701</v>
      </c>
      <c r="K709" s="35" t="n">
        <v>61298</v>
      </c>
      <c r="L709" s="36" t="n">
        <v>3.6</v>
      </c>
      <c r="M709" s="37" t="n">
        <v>7044</v>
      </c>
      <c r="N709" s="37" t="n">
        <v>55346</v>
      </c>
      <c r="O709" s="37" t="n">
        <v>32</v>
      </c>
      <c r="P709" s="33" t="s">
        <v>723</v>
      </c>
    </row>
    <row r="710" customFormat="false" ht="15" hidden="false" customHeight="false" outlineLevel="0" collapsed="false">
      <c r="A710" s="33" t="s">
        <v>3252</v>
      </c>
      <c r="B710" s="33" t="s">
        <v>3253</v>
      </c>
      <c r="C710" s="33" t="s">
        <v>3254</v>
      </c>
      <c r="D710" s="33" t="s">
        <v>3114</v>
      </c>
      <c r="E710" s="33" t="s">
        <v>749</v>
      </c>
      <c r="F710" s="33" t="s">
        <v>685</v>
      </c>
      <c r="G710" s="33" t="s">
        <v>686</v>
      </c>
      <c r="H710" s="33" t="s">
        <v>687</v>
      </c>
      <c r="I710" s="33" t="n">
        <v>90</v>
      </c>
      <c r="J710" s="33" t="s">
        <v>746</v>
      </c>
      <c r="K710" s="35" t="n">
        <v>63929</v>
      </c>
      <c r="L710" s="36" t="n">
        <v>3.5</v>
      </c>
      <c r="M710" s="37" t="n">
        <v>1851</v>
      </c>
      <c r="N710" s="37" t="n">
        <v>12894</v>
      </c>
      <c r="O710" s="37" t="n">
        <v>13</v>
      </c>
      <c r="P710" s="33" t="s">
        <v>723</v>
      </c>
    </row>
    <row r="711" customFormat="false" ht="15" hidden="false" customHeight="false" outlineLevel="0" collapsed="false">
      <c r="A711" s="33" t="s">
        <v>3255</v>
      </c>
      <c r="B711" s="33" t="s">
        <v>3256</v>
      </c>
      <c r="C711" s="33" t="s">
        <v>3257</v>
      </c>
      <c r="D711" s="33" t="s">
        <v>3258</v>
      </c>
      <c r="E711" s="33" t="s">
        <v>749</v>
      </c>
      <c r="F711" s="33" t="s">
        <v>685</v>
      </c>
      <c r="G711" s="33" t="s">
        <v>686</v>
      </c>
      <c r="H711" s="33" t="s">
        <v>750</v>
      </c>
      <c r="I711" s="33" t="n">
        <v>90</v>
      </c>
      <c r="J711" s="33" t="s">
        <v>746</v>
      </c>
      <c r="K711" s="35" t="n">
        <v>75791</v>
      </c>
      <c r="L711" s="36" t="n">
        <v>5.3</v>
      </c>
      <c r="M711" s="37" t="n">
        <v>0</v>
      </c>
      <c r="N711" s="37" t="n">
        <v>13000</v>
      </c>
      <c r="O711" s="37" t="n">
        <v>1</v>
      </c>
      <c r="P711" s="33" t="s">
        <v>692</v>
      </c>
    </row>
    <row r="712" customFormat="false" ht="15" hidden="false" customHeight="false" outlineLevel="0" collapsed="false">
      <c r="A712" s="33" t="s">
        <v>3259</v>
      </c>
      <c r="B712" s="33" t="s">
        <v>3260</v>
      </c>
      <c r="C712" s="33" t="s">
        <v>3261</v>
      </c>
      <c r="D712" s="33" t="s">
        <v>3262</v>
      </c>
      <c r="E712" s="33" t="s">
        <v>759</v>
      </c>
      <c r="F712" s="33" t="s">
        <v>685</v>
      </c>
      <c r="G712" s="33" t="s">
        <v>686</v>
      </c>
      <c r="H712" s="33" t="s">
        <v>687</v>
      </c>
      <c r="I712" s="33" t="n">
        <v>90</v>
      </c>
      <c r="J712" s="33" t="s">
        <v>751</v>
      </c>
      <c r="K712" s="35" t="n">
        <v>74701</v>
      </c>
      <c r="L712" s="36" t="n">
        <v>4.6</v>
      </c>
      <c r="M712" s="37" t="n">
        <v>910</v>
      </c>
      <c r="N712" s="37" t="n">
        <v>16951</v>
      </c>
      <c r="O712" s="37" t="n">
        <v>9</v>
      </c>
      <c r="P712" s="33" t="s">
        <v>760</v>
      </c>
    </row>
    <row r="713" customFormat="false" ht="15" hidden="false" customHeight="false" outlineLevel="0" collapsed="false">
      <c r="A713" s="33" t="s">
        <v>3263</v>
      </c>
      <c r="B713" s="33"/>
      <c r="C713" s="33" t="s">
        <v>3264</v>
      </c>
      <c r="D713" s="33" t="s">
        <v>3265</v>
      </c>
      <c r="E713" s="33" t="s">
        <v>3119</v>
      </c>
      <c r="F713" s="33" t="s">
        <v>685</v>
      </c>
      <c r="G713" s="33" t="s">
        <v>686</v>
      </c>
      <c r="H713" s="33" t="s">
        <v>687</v>
      </c>
      <c r="I713" s="33" t="n">
        <v>90</v>
      </c>
      <c r="J713" s="33" t="s">
        <v>761</v>
      </c>
      <c r="K713" s="35" t="n">
        <v>89036</v>
      </c>
      <c r="L713" s="36" t="n">
        <v>7.1</v>
      </c>
      <c r="M713" s="37" t="n">
        <v>0</v>
      </c>
      <c r="N713" s="37" t="n">
        <v>0</v>
      </c>
      <c r="O713" s="37" t="n">
        <v>0</v>
      </c>
      <c r="P713" s="33"/>
    </row>
    <row r="714" customFormat="false" ht="15" hidden="false" customHeight="false" outlineLevel="0" collapsed="false">
      <c r="A714" s="33" t="s">
        <v>3266</v>
      </c>
      <c r="B714" s="33" t="s">
        <v>3267</v>
      </c>
      <c r="C714" s="33" t="s">
        <v>3268</v>
      </c>
      <c r="D714" s="33" t="s">
        <v>3269</v>
      </c>
      <c r="E714" s="33" t="s">
        <v>1069</v>
      </c>
      <c r="F714" s="33" t="s">
        <v>883</v>
      </c>
      <c r="G714" s="33" t="s">
        <v>686</v>
      </c>
      <c r="H714" s="33" t="s">
        <v>904</v>
      </c>
      <c r="I714" s="33" t="n">
        <v>90</v>
      </c>
      <c r="J714" s="33" t="s">
        <v>793</v>
      </c>
      <c r="K714" s="35" t="n">
        <v>67966</v>
      </c>
      <c r="L714" s="36" t="n">
        <v>4.3</v>
      </c>
      <c r="M714" s="37" t="n">
        <v>0</v>
      </c>
      <c r="N714" s="37" t="n">
        <v>0</v>
      </c>
      <c r="O714" s="37" t="n">
        <v>30</v>
      </c>
      <c r="P714" s="33"/>
    </row>
    <row r="715" customFormat="false" ht="15" hidden="false" customHeight="false" outlineLevel="0" collapsed="false">
      <c r="A715" s="33" t="s">
        <v>3270</v>
      </c>
      <c r="B715" s="33" t="s">
        <v>3271</v>
      </c>
      <c r="C715" s="33" t="s">
        <v>3272</v>
      </c>
      <c r="D715" s="33" t="s">
        <v>3273</v>
      </c>
      <c r="E715" s="33" t="s">
        <v>1069</v>
      </c>
      <c r="F715" s="33" t="s">
        <v>883</v>
      </c>
      <c r="G715" s="33" t="s">
        <v>686</v>
      </c>
      <c r="H715" s="33" t="s">
        <v>944</v>
      </c>
      <c r="I715" s="33" t="n">
        <v>90</v>
      </c>
      <c r="J715" s="33" t="s">
        <v>793</v>
      </c>
      <c r="K715" s="35" t="n">
        <v>65490</v>
      </c>
      <c r="L715" s="36" t="n">
        <v>3.9</v>
      </c>
      <c r="M715" s="37" t="n">
        <v>0</v>
      </c>
      <c r="N715" s="37" t="n">
        <v>0</v>
      </c>
      <c r="O715" s="37" t="n">
        <v>0</v>
      </c>
      <c r="P715" s="33"/>
    </row>
    <row r="716" customFormat="false" ht="15" hidden="false" customHeight="false" outlineLevel="0" collapsed="false">
      <c r="A716" s="33" t="s">
        <v>3274</v>
      </c>
      <c r="B716" s="33" t="s">
        <v>3275</v>
      </c>
      <c r="C716" s="33" t="s">
        <v>3276</v>
      </c>
      <c r="D716" s="33" t="s">
        <v>3277</v>
      </c>
      <c r="E716" s="33" t="s">
        <v>2215</v>
      </c>
      <c r="F716" s="33" t="s">
        <v>685</v>
      </c>
      <c r="G716" s="33" t="s">
        <v>686</v>
      </c>
      <c r="H716" s="33" t="s">
        <v>750</v>
      </c>
      <c r="I716" s="33" t="n">
        <v>90</v>
      </c>
      <c r="J716" s="33" t="s">
        <v>751</v>
      </c>
      <c r="K716" s="35" t="n">
        <v>86084</v>
      </c>
      <c r="L716" s="36" t="n">
        <v>6.7</v>
      </c>
      <c r="M716" s="37" t="n">
        <v>3263</v>
      </c>
      <c r="N716" s="37" t="n">
        <v>28526</v>
      </c>
      <c r="O716" s="37" t="n">
        <v>25</v>
      </c>
      <c r="P716" s="33" t="s">
        <v>742</v>
      </c>
    </row>
    <row r="717" customFormat="false" ht="15" hidden="false" customHeight="false" outlineLevel="0" collapsed="false">
      <c r="A717" s="33" t="s">
        <v>3278</v>
      </c>
      <c r="B717" s="33" t="s">
        <v>3279</v>
      </c>
      <c r="C717" s="33" t="s">
        <v>3280</v>
      </c>
      <c r="D717" s="33" t="s">
        <v>3281</v>
      </c>
      <c r="E717" s="33" t="s">
        <v>1951</v>
      </c>
      <c r="F717" s="33" t="s">
        <v>685</v>
      </c>
      <c r="G717" s="33" t="s">
        <v>686</v>
      </c>
      <c r="H717" s="33" t="s">
        <v>733</v>
      </c>
      <c r="I717" s="33" t="n">
        <v>91</v>
      </c>
      <c r="J717" s="33" t="s">
        <v>746</v>
      </c>
      <c r="K717" s="35" t="n">
        <v>74913</v>
      </c>
      <c r="L717" s="36" t="n">
        <v>4.8</v>
      </c>
      <c r="M717" s="37" t="n">
        <v>1200</v>
      </c>
      <c r="N717" s="37" t="n">
        <v>17520</v>
      </c>
      <c r="O717" s="37" t="n">
        <v>3</v>
      </c>
      <c r="P717" s="33" t="s">
        <v>700</v>
      </c>
    </row>
    <row r="718" customFormat="false" ht="15" hidden="false" customHeight="false" outlineLevel="0" collapsed="false">
      <c r="A718" s="33" t="s">
        <v>3282</v>
      </c>
      <c r="B718" s="33" t="s">
        <v>3283</v>
      </c>
      <c r="C718" s="33" t="s">
        <v>3284</v>
      </c>
      <c r="D718" s="33" t="s">
        <v>3093</v>
      </c>
      <c r="E718" s="33" t="s">
        <v>684</v>
      </c>
      <c r="F718" s="33" t="s">
        <v>883</v>
      </c>
      <c r="G718" s="33" t="s">
        <v>686</v>
      </c>
      <c r="H718" s="33" t="s">
        <v>944</v>
      </c>
      <c r="I718" s="33" t="n">
        <v>91</v>
      </c>
      <c r="J718" s="33" t="s">
        <v>681</v>
      </c>
      <c r="K718" s="35" t="n">
        <v>76313</v>
      </c>
      <c r="L718" s="36" t="n">
        <v>5.9</v>
      </c>
      <c r="M718" s="37" t="n">
        <v>0</v>
      </c>
      <c r="N718" s="37" t="n">
        <v>0</v>
      </c>
      <c r="O718" s="37" t="n">
        <v>0</v>
      </c>
      <c r="P718" s="33"/>
    </row>
    <row r="719" customFormat="false" ht="15" hidden="false" customHeight="false" outlineLevel="0" collapsed="false">
      <c r="A719" s="33" t="s">
        <v>3285</v>
      </c>
      <c r="B719" s="33" t="s">
        <v>3286</v>
      </c>
      <c r="C719" s="33" t="s">
        <v>3287</v>
      </c>
      <c r="D719" s="33" t="s">
        <v>3287</v>
      </c>
      <c r="E719" s="33" t="s">
        <v>710</v>
      </c>
      <c r="F719" s="33" t="s">
        <v>685</v>
      </c>
      <c r="G719" s="33" t="s">
        <v>686</v>
      </c>
      <c r="H719" s="33" t="s">
        <v>687</v>
      </c>
      <c r="I719" s="33" t="n">
        <v>91</v>
      </c>
      <c r="J719" s="33" t="s">
        <v>743</v>
      </c>
      <c r="K719" s="35" t="n">
        <v>75168</v>
      </c>
      <c r="L719" s="36" t="n">
        <v>5.5</v>
      </c>
      <c r="M719" s="37" t="n">
        <v>0</v>
      </c>
      <c r="N719" s="37" t="n">
        <v>14400</v>
      </c>
      <c r="O719" s="37" t="n">
        <v>2</v>
      </c>
      <c r="P719" s="33" t="s">
        <v>711</v>
      </c>
    </row>
    <row r="720" customFormat="false" ht="15" hidden="false" customHeight="false" outlineLevel="0" collapsed="false">
      <c r="A720" s="33" t="s">
        <v>3288</v>
      </c>
      <c r="B720" s="33" t="s">
        <v>3289</v>
      </c>
      <c r="C720" s="33" t="s">
        <v>1286</v>
      </c>
      <c r="D720" s="33" t="s">
        <v>1286</v>
      </c>
      <c r="E720" s="33" t="s">
        <v>749</v>
      </c>
      <c r="F720" s="33" t="s">
        <v>685</v>
      </c>
      <c r="G720" s="33" t="s">
        <v>686</v>
      </c>
      <c r="H720" s="33" t="s">
        <v>687</v>
      </c>
      <c r="I720" s="33" t="n">
        <v>91</v>
      </c>
      <c r="J720" s="33" t="s">
        <v>746</v>
      </c>
      <c r="K720" s="35" t="n">
        <v>63948</v>
      </c>
      <c r="L720" s="36" t="n">
        <v>3.8</v>
      </c>
      <c r="M720" s="37" t="n">
        <v>2571</v>
      </c>
      <c r="N720" s="37" t="n">
        <v>14059</v>
      </c>
      <c r="O720" s="37" t="n">
        <v>7</v>
      </c>
      <c r="P720" s="33" t="s">
        <v>692</v>
      </c>
    </row>
    <row r="721" customFormat="false" ht="15" hidden="false" customHeight="false" outlineLevel="0" collapsed="false">
      <c r="A721" s="33" t="s">
        <v>3290</v>
      </c>
      <c r="B721" s="33" t="s">
        <v>3291</v>
      </c>
      <c r="C721" s="33" t="s">
        <v>3292</v>
      </c>
      <c r="D721" s="33" t="s">
        <v>3293</v>
      </c>
      <c r="E721" s="33" t="s">
        <v>797</v>
      </c>
      <c r="F721" s="33" t="s">
        <v>685</v>
      </c>
      <c r="G721" s="33" t="s">
        <v>686</v>
      </c>
      <c r="H721" s="33" t="s">
        <v>687</v>
      </c>
      <c r="I721" s="33" t="n">
        <v>91</v>
      </c>
      <c r="J721" s="33" t="s">
        <v>793</v>
      </c>
      <c r="K721" s="35" t="n">
        <v>77449</v>
      </c>
      <c r="L721" s="36" t="n">
        <v>5.8</v>
      </c>
      <c r="M721" s="37" t="n">
        <v>9821</v>
      </c>
      <c r="N721" s="37" t="n">
        <v>29291</v>
      </c>
      <c r="O721" s="37" t="n">
        <v>5</v>
      </c>
      <c r="P721" s="33" t="s">
        <v>723</v>
      </c>
    </row>
    <row r="722" customFormat="false" ht="15" hidden="false" customHeight="false" outlineLevel="0" collapsed="false">
      <c r="A722" s="33" t="s">
        <v>3294</v>
      </c>
      <c r="B722" s="33" t="s">
        <v>3295</v>
      </c>
      <c r="C722" s="33" t="s">
        <v>3296</v>
      </c>
      <c r="D722" s="33" t="s">
        <v>1709</v>
      </c>
      <c r="E722" s="33" t="s">
        <v>797</v>
      </c>
      <c r="F722" s="33" t="s">
        <v>685</v>
      </c>
      <c r="G722" s="33" t="s">
        <v>686</v>
      </c>
      <c r="H722" s="33" t="s">
        <v>733</v>
      </c>
      <c r="I722" s="33" t="n">
        <v>91</v>
      </c>
      <c r="J722" s="33" t="s">
        <v>803</v>
      </c>
      <c r="K722" s="35" t="n">
        <v>102010</v>
      </c>
      <c r="L722" s="36" t="n">
        <v>10.5</v>
      </c>
      <c r="M722" s="37" t="n">
        <v>0</v>
      </c>
      <c r="N722" s="37" t="n">
        <v>13200</v>
      </c>
      <c r="O722" s="37" t="n">
        <v>0</v>
      </c>
      <c r="P722" s="33" t="s">
        <v>688</v>
      </c>
    </row>
    <row r="723" customFormat="false" ht="15" hidden="false" customHeight="false" outlineLevel="0" collapsed="false">
      <c r="A723" s="33" t="s">
        <v>3297</v>
      </c>
      <c r="B723" s="33"/>
      <c r="C723" s="33" t="s">
        <v>3298</v>
      </c>
      <c r="D723" s="33" t="s">
        <v>3186</v>
      </c>
      <c r="E723" s="33" t="s">
        <v>2437</v>
      </c>
      <c r="F723" s="33" t="s">
        <v>685</v>
      </c>
      <c r="G723" s="33" t="s">
        <v>686</v>
      </c>
      <c r="H723" s="33" t="s">
        <v>750</v>
      </c>
      <c r="I723" s="33" t="n">
        <v>91</v>
      </c>
      <c r="J723" s="33" t="s">
        <v>768</v>
      </c>
      <c r="K723" s="35" t="n">
        <v>83405</v>
      </c>
      <c r="L723" s="36" t="n">
        <v>6.3</v>
      </c>
      <c r="M723" s="37" t="n">
        <v>500</v>
      </c>
      <c r="N723" s="37" t="n">
        <v>6000</v>
      </c>
      <c r="O723" s="37" t="n">
        <v>1</v>
      </c>
      <c r="P723" s="33" t="s">
        <v>742</v>
      </c>
    </row>
    <row r="724" customFormat="false" ht="15" hidden="false" customHeight="false" outlineLevel="0" collapsed="false">
      <c r="A724" s="33" t="s">
        <v>3299</v>
      </c>
      <c r="B724" s="33" t="s">
        <v>3300</v>
      </c>
      <c r="C724" s="33" t="s">
        <v>3301</v>
      </c>
      <c r="D724" s="33" t="s">
        <v>1413</v>
      </c>
      <c r="E724" s="33" t="s">
        <v>2437</v>
      </c>
      <c r="F724" s="33" t="s">
        <v>685</v>
      </c>
      <c r="G724" s="33" t="s">
        <v>686</v>
      </c>
      <c r="H724" s="33" t="s">
        <v>764</v>
      </c>
      <c r="I724" s="33" t="n">
        <v>91</v>
      </c>
      <c r="J724" s="33" t="s">
        <v>768</v>
      </c>
      <c r="K724" s="35" t="n">
        <v>82893</v>
      </c>
      <c r="L724" s="36" t="n">
        <v>6.2</v>
      </c>
      <c r="M724" s="37" t="n">
        <v>937</v>
      </c>
      <c r="N724" s="37" t="n">
        <v>10885</v>
      </c>
      <c r="O724" s="37" t="n">
        <v>7</v>
      </c>
      <c r="P724" s="33" t="s">
        <v>692</v>
      </c>
    </row>
    <row r="725" customFormat="false" ht="15" hidden="false" customHeight="false" outlineLevel="0" collapsed="false">
      <c r="A725" s="33" t="s">
        <v>3302</v>
      </c>
      <c r="B725" s="33" t="s">
        <v>3303</v>
      </c>
      <c r="C725" s="33" t="s">
        <v>3273</v>
      </c>
      <c r="D725" s="33" t="s">
        <v>3273</v>
      </c>
      <c r="E725" s="33" t="s">
        <v>1069</v>
      </c>
      <c r="F725" s="33" t="s">
        <v>685</v>
      </c>
      <c r="G725" s="33" t="s">
        <v>686</v>
      </c>
      <c r="H725" s="33" t="s">
        <v>687</v>
      </c>
      <c r="I725" s="33" t="n">
        <v>91</v>
      </c>
      <c r="J725" s="33" t="s">
        <v>793</v>
      </c>
      <c r="K725" s="35" t="n">
        <v>63136</v>
      </c>
      <c r="L725" s="36" t="n">
        <v>3.6</v>
      </c>
      <c r="M725" s="37" t="n">
        <v>353</v>
      </c>
      <c r="N725" s="37" t="n">
        <v>4387</v>
      </c>
      <c r="O725" s="37" t="n">
        <v>4</v>
      </c>
      <c r="P725" s="33" t="s">
        <v>742</v>
      </c>
    </row>
    <row r="726" customFormat="false" ht="15" hidden="false" customHeight="false" outlineLevel="0" collapsed="false">
      <c r="A726" s="33" t="s">
        <v>3304</v>
      </c>
      <c r="B726" s="33" t="s">
        <v>3305</v>
      </c>
      <c r="C726" s="33" t="s">
        <v>3306</v>
      </c>
      <c r="D726" s="33" t="s">
        <v>3307</v>
      </c>
      <c r="E726" s="33" t="s">
        <v>1789</v>
      </c>
      <c r="F726" s="33" t="s">
        <v>685</v>
      </c>
      <c r="G726" s="33" t="s">
        <v>686</v>
      </c>
      <c r="H726" s="33" t="s">
        <v>687</v>
      </c>
      <c r="I726" s="33" t="n">
        <v>91</v>
      </c>
      <c r="J726" s="33" t="s">
        <v>930</v>
      </c>
      <c r="K726" s="35" t="n">
        <v>97235</v>
      </c>
      <c r="L726" s="36" t="n">
        <v>9.2</v>
      </c>
      <c r="M726" s="37" t="n">
        <v>741</v>
      </c>
      <c r="N726" s="37" t="n">
        <v>9883</v>
      </c>
      <c r="O726" s="37" t="n">
        <v>1</v>
      </c>
      <c r="P726" s="33" t="s">
        <v>760</v>
      </c>
    </row>
    <row r="727" customFormat="false" ht="15" hidden="false" customHeight="false" outlineLevel="0" collapsed="false">
      <c r="A727" s="33" t="s">
        <v>3308</v>
      </c>
      <c r="B727" s="33" t="s">
        <v>3309</v>
      </c>
      <c r="C727" s="33" t="s">
        <v>3310</v>
      </c>
      <c r="D727" s="33" t="s">
        <v>3311</v>
      </c>
      <c r="E727" s="33" t="s">
        <v>1789</v>
      </c>
      <c r="F727" s="33" t="s">
        <v>883</v>
      </c>
      <c r="G727" s="33" t="s">
        <v>686</v>
      </c>
      <c r="H727" s="33" t="s">
        <v>885</v>
      </c>
      <c r="I727" s="33" t="n">
        <v>91</v>
      </c>
      <c r="J727" s="33" t="s">
        <v>1351</v>
      </c>
      <c r="K727" s="35" t="n">
        <v>72762</v>
      </c>
      <c r="L727" s="36" t="n">
        <v>5.1</v>
      </c>
      <c r="M727" s="37" t="n">
        <v>0</v>
      </c>
      <c r="N727" s="37" t="n">
        <v>0</v>
      </c>
      <c r="O727" s="37" t="n">
        <v>2</v>
      </c>
      <c r="P727" s="33"/>
    </row>
    <row r="728" customFormat="false" ht="15" hidden="false" customHeight="false" outlineLevel="0" collapsed="false">
      <c r="A728" s="33" t="s">
        <v>3312</v>
      </c>
      <c r="B728" s="33" t="s">
        <v>3313</v>
      </c>
      <c r="C728" s="33" t="s">
        <v>3314</v>
      </c>
      <c r="D728" s="33" t="s">
        <v>3093</v>
      </c>
      <c r="E728" s="33" t="s">
        <v>684</v>
      </c>
      <c r="F728" s="33" t="s">
        <v>685</v>
      </c>
      <c r="G728" s="33" t="s">
        <v>686</v>
      </c>
      <c r="H728" s="33" t="s">
        <v>798</v>
      </c>
      <c r="I728" s="33" t="n">
        <v>92</v>
      </c>
      <c r="J728" s="33" t="s">
        <v>681</v>
      </c>
      <c r="K728" s="35" t="n">
        <v>76313</v>
      </c>
      <c r="L728" s="36" t="n">
        <v>5.9</v>
      </c>
      <c r="M728" s="37" t="n">
        <v>17932</v>
      </c>
      <c r="N728" s="37" t="n">
        <v>40372</v>
      </c>
      <c r="O728" s="37" t="n">
        <v>161</v>
      </c>
      <c r="P728" s="33" t="s">
        <v>692</v>
      </c>
    </row>
    <row r="729" customFormat="false" ht="15" hidden="false" customHeight="false" outlineLevel="0" collapsed="false">
      <c r="A729" s="33" t="s">
        <v>3315</v>
      </c>
      <c r="B729" s="33" t="s">
        <v>3316</v>
      </c>
      <c r="C729" s="33" t="s">
        <v>3317</v>
      </c>
      <c r="D729" s="33" t="s">
        <v>2937</v>
      </c>
      <c r="E729" s="33" t="s">
        <v>696</v>
      </c>
      <c r="F729" s="33" t="s">
        <v>685</v>
      </c>
      <c r="G729" s="33" t="s">
        <v>686</v>
      </c>
      <c r="H729" s="33" t="s">
        <v>764</v>
      </c>
      <c r="I729" s="33" t="n">
        <v>92</v>
      </c>
      <c r="J729" s="33" t="s">
        <v>698</v>
      </c>
      <c r="K729" s="35" t="n">
        <v>91634</v>
      </c>
      <c r="L729" s="36" t="n">
        <v>8.6</v>
      </c>
      <c r="M729" s="37" t="n">
        <v>10581</v>
      </c>
      <c r="N729" s="37" t="n">
        <v>12826</v>
      </c>
      <c r="O729" s="37" t="n">
        <v>19</v>
      </c>
      <c r="P729" s="33" t="s">
        <v>711</v>
      </c>
    </row>
    <row r="730" customFormat="false" ht="15" hidden="false" customHeight="false" outlineLevel="0" collapsed="false">
      <c r="A730" s="33" t="s">
        <v>3318</v>
      </c>
      <c r="B730" s="33" t="s">
        <v>3319</v>
      </c>
      <c r="C730" s="33" t="s">
        <v>3320</v>
      </c>
      <c r="D730" s="33" t="s">
        <v>3320</v>
      </c>
      <c r="E730" s="33" t="s">
        <v>696</v>
      </c>
      <c r="F730" s="33" t="s">
        <v>685</v>
      </c>
      <c r="G730" s="33" t="s">
        <v>686</v>
      </c>
      <c r="H730" s="33" t="s">
        <v>687</v>
      </c>
      <c r="I730" s="33" t="n">
        <v>92</v>
      </c>
      <c r="J730" s="33" t="s">
        <v>698</v>
      </c>
      <c r="K730" s="35" t="n">
        <v>89936</v>
      </c>
      <c r="L730" s="36" t="n">
        <v>8.2</v>
      </c>
      <c r="M730" s="37" t="n">
        <v>0</v>
      </c>
      <c r="N730" s="37" t="n">
        <v>5000</v>
      </c>
      <c r="O730" s="37" t="n">
        <v>0</v>
      </c>
      <c r="P730" s="33" t="s">
        <v>688</v>
      </c>
    </row>
    <row r="731" customFormat="false" ht="15" hidden="false" customHeight="false" outlineLevel="0" collapsed="false">
      <c r="A731" s="33" t="s">
        <v>3321</v>
      </c>
      <c r="B731" s="33" t="s">
        <v>3322</v>
      </c>
      <c r="C731" s="33" t="s">
        <v>3323</v>
      </c>
      <c r="D731" s="33" t="s">
        <v>3324</v>
      </c>
      <c r="E731" s="33" t="s">
        <v>1218</v>
      </c>
      <c r="F731" s="33" t="s">
        <v>685</v>
      </c>
      <c r="G731" s="33" t="s">
        <v>686</v>
      </c>
      <c r="H731" s="33" t="s">
        <v>750</v>
      </c>
      <c r="I731" s="33" t="n">
        <v>92</v>
      </c>
      <c r="J731" s="33" t="s">
        <v>832</v>
      </c>
      <c r="K731" s="35" t="n">
        <v>89913</v>
      </c>
      <c r="L731" s="36" t="n">
        <v>8</v>
      </c>
      <c r="M731" s="37" t="n">
        <v>100</v>
      </c>
      <c r="N731" s="37" t="n">
        <v>5800</v>
      </c>
      <c r="O731" s="37" t="n">
        <v>0</v>
      </c>
      <c r="P731" s="33" t="s">
        <v>828</v>
      </c>
    </row>
    <row r="732" customFormat="false" ht="15" hidden="false" customHeight="false" outlineLevel="0" collapsed="false">
      <c r="A732" s="33" t="s">
        <v>3325</v>
      </c>
      <c r="B732" s="33" t="s">
        <v>3326</v>
      </c>
      <c r="C732" s="33" t="s">
        <v>3327</v>
      </c>
      <c r="D732" s="33" t="s">
        <v>3328</v>
      </c>
      <c r="E732" s="33" t="s">
        <v>710</v>
      </c>
      <c r="F732" s="33" t="s">
        <v>685</v>
      </c>
      <c r="G732" s="33" t="s">
        <v>686</v>
      </c>
      <c r="H732" s="33" t="s">
        <v>687</v>
      </c>
      <c r="I732" s="33" t="n">
        <v>92</v>
      </c>
      <c r="J732" s="33" t="s">
        <v>726</v>
      </c>
      <c r="K732" s="35" t="n">
        <v>101486</v>
      </c>
      <c r="L732" s="36" t="n">
        <v>8.1</v>
      </c>
      <c r="M732" s="37" t="n">
        <v>15522</v>
      </c>
      <c r="N732" s="37" t="n">
        <v>73419</v>
      </c>
      <c r="O732" s="37" t="n">
        <v>64</v>
      </c>
      <c r="P732" s="33" t="s">
        <v>688</v>
      </c>
    </row>
    <row r="733" customFormat="false" ht="15" hidden="false" customHeight="false" outlineLevel="0" collapsed="false">
      <c r="A733" s="33" t="s">
        <v>3329</v>
      </c>
      <c r="B733" s="33"/>
      <c r="C733" s="33" t="s">
        <v>3330</v>
      </c>
      <c r="D733" s="33" t="s">
        <v>3331</v>
      </c>
      <c r="E733" s="33" t="s">
        <v>842</v>
      </c>
      <c r="F733" s="33" t="s">
        <v>685</v>
      </c>
      <c r="G733" s="33" t="s">
        <v>686</v>
      </c>
      <c r="H733" s="33" t="s">
        <v>687</v>
      </c>
      <c r="I733" s="33" t="n">
        <v>92</v>
      </c>
      <c r="J733" s="33" t="s">
        <v>839</v>
      </c>
      <c r="K733" s="35" t="n">
        <v>71811</v>
      </c>
      <c r="L733" s="36" t="n">
        <v>4.6</v>
      </c>
      <c r="M733" s="37" t="n">
        <v>0</v>
      </c>
      <c r="N733" s="37" t="n">
        <v>15000</v>
      </c>
      <c r="O733" s="37" t="n">
        <v>0</v>
      </c>
      <c r="P733" s="33" t="s">
        <v>688</v>
      </c>
    </row>
    <row r="734" customFormat="false" ht="15" hidden="false" customHeight="false" outlineLevel="0" collapsed="false">
      <c r="A734" s="33" t="s">
        <v>3332</v>
      </c>
      <c r="B734" s="33" t="s">
        <v>3333</v>
      </c>
      <c r="C734" s="33" t="s">
        <v>3334</v>
      </c>
      <c r="D734" s="33" t="s">
        <v>3335</v>
      </c>
      <c r="E734" s="33" t="s">
        <v>3336</v>
      </c>
      <c r="F734" s="33" t="s">
        <v>685</v>
      </c>
      <c r="G734" s="33" t="s">
        <v>686</v>
      </c>
      <c r="H734" s="33" t="s">
        <v>687</v>
      </c>
      <c r="I734" s="33" t="n">
        <v>92</v>
      </c>
      <c r="J734" s="33" t="s">
        <v>746</v>
      </c>
      <c r="K734" s="35" t="n">
        <v>73514</v>
      </c>
      <c r="L734" s="36" t="n">
        <v>4.6</v>
      </c>
      <c r="M734" s="37" t="n">
        <v>100</v>
      </c>
      <c r="N734" s="37" t="n">
        <v>2200</v>
      </c>
      <c r="O734" s="37" t="n">
        <v>0</v>
      </c>
      <c r="P734" s="33" t="s">
        <v>688</v>
      </c>
    </row>
    <row r="735" customFormat="false" ht="15" hidden="false" customHeight="false" outlineLevel="0" collapsed="false">
      <c r="A735" s="33" t="s">
        <v>3337</v>
      </c>
      <c r="B735" s="33" t="s">
        <v>3338</v>
      </c>
      <c r="C735" s="33" t="s">
        <v>3339</v>
      </c>
      <c r="D735" s="33" t="s">
        <v>3340</v>
      </c>
      <c r="E735" s="33" t="s">
        <v>852</v>
      </c>
      <c r="F735" s="33" t="s">
        <v>685</v>
      </c>
      <c r="G735" s="33" t="s">
        <v>686</v>
      </c>
      <c r="H735" s="33" t="s">
        <v>687</v>
      </c>
      <c r="I735" s="33" t="n">
        <v>92</v>
      </c>
      <c r="J735" s="33" t="s">
        <v>849</v>
      </c>
      <c r="K735" s="35" t="n">
        <v>80506</v>
      </c>
      <c r="L735" s="36" t="n">
        <v>6.1</v>
      </c>
      <c r="M735" s="37" t="n">
        <v>0</v>
      </c>
      <c r="N735" s="37" t="n">
        <v>51100</v>
      </c>
      <c r="O735" s="37" t="n">
        <v>1</v>
      </c>
      <c r="P735" s="33" t="s">
        <v>688</v>
      </c>
    </row>
    <row r="736" customFormat="false" ht="15" hidden="false" customHeight="false" outlineLevel="0" collapsed="false">
      <c r="A736" s="33" t="s">
        <v>3341</v>
      </c>
      <c r="B736" s="33" t="s">
        <v>3342</v>
      </c>
      <c r="C736" s="33" t="s">
        <v>3055</v>
      </c>
      <c r="D736" s="33" t="s">
        <v>2960</v>
      </c>
      <c r="E736" s="33" t="s">
        <v>852</v>
      </c>
      <c r="F736" s="33" t="s">
        <v>685</v>
      </c>
      <c r="G736" s="33" t="s">
        <v>686</v>
      </c>
      <c r="H736" s="33" t="s">
        <v>687</v>
      </c>
      <c r="I736" s="33" t="n">
        <v>92</v>
      </c>
      <c r="J736" s="33" t="s">
        <v>864</v>
      </c>
      <c r="K736" s="35" t="n">
        <v>65848</v>
      </c>
      <c r="L736" s="36" t="n">
        <v>3.4</v>
      </c>
      <c r="M736" s="37" t="n">
        <v>208</v>
      </c>
      <c r="N736" s="37" t="n">
        <v>955</v>
      </c>
      <c r="O736" s="37" t="n">
        <v>0</v>
      </c>
      <c r="P736" s="33" t="s">
        <v>723</v>
      </c>
    </row>
    <row r="737" customFormat="false" ht="15" hidden="false" customHeight="false" outlineLevel="0" collapsed="false">
      <c r="A737" s="33" t="s">
        <v>3343</v>
      </c>
      <c r="B737" s="33" t="s">
        <v>3344</v>
      </c>
      <c r="C737" s="33" t="s">
        <v>3345</v>
      </c>
      <c r="D737" s="33" t="s">
        <v>2706</v>
      </c>
      <c r="E737" s="33" t="s">
        <v>1789</v>
      </c>
      <c r="F737" s="33" t="s">
        <v>685</v>
      </c>
      <c r="G737" s="33" t="s">
        <v>686</v>
      </c>
      <c r="H737" s="33" t="s">
        <v>750</v>
      </c>
      <c r="I737" s="33" t="n">
        <v>92</v>
      </c>
      <c r="J737" s="33" t="s">
        <v>803</v>
      </c>
      <c r="K737" s="35" t="n">
        <v>79057</v>
      </c>
      <c r="L737" s="36" t="n">
        <v>6.1</v>
      </c>
      <c r="M737" s="37" t="n">
        <v>0</v>
      </c>
      <c r="N737" s="37" t="n">
        <v>11731</v>
      </c>
      <c r="O737" s="37" t="n">
        <v>1</v>
      </c>
      <c r="P737" s="33" t="s">
        <v>688</v>
      </c>
    </row>
    <row r="738" customFormat="false" ht="15" hidden="false" customHeight="false" outlineLevel="0" collapsed="false">
      <c r="A738" s="33" t="s">
        <v>3346</v>
      </c>
      <c r="B738" s="33" t="s">
        <v>3347</v>
      </c>
      <c r="C738" s="33" t="s">
        <v>3348</v>
      </c>
      <c r="D738" s="33" t="s">
        <v>3349</v>
      </c>
      <c r="E738" s="33" t="s">
        <v>1789</v>
      </c>
      <c r="F738" s="33" t="s">
        <v>685</v>
      </c>
      <c r="G738" s="33" t="s">
        <v>686</v>
      </c>
      <c r="H738" s="33" t="s">
        <v>687</v>
      </c>
      <c r="I738" s="33" t="n">
        <v>92</v>
      </c>
      <c r="J738" s="33" t="s">
        <v>930</v>
      </c>
      <c r="K738" s="35" t="n">
        <v>91368</v>
      </c>
      <c r="L738" s="36" t="n">
        <v>8.2</v>
      </c>
      <c r="M738" s="37" t="n">
        <v>1119</v>
      </c>
      <c r="N738" s="37" t="n">
        <v>9465</v>
      </c>
      <c r="O738" s="37" t="n">
        <v>2</v>
      </c>
      <c r="P738" s="33" t="s">
        <v>711</v>
      </c>
    </row>
    <row r="739" customFormat="false" ht="15" hidden="false" customHeight="false" outlineLevel="0" collapsed="false">
      <c r="A739" s="33" t="s">
        <v>3350</v>
      </c>
      <c r="B739" s="33" t="s">
        <v>3351</v>
      </c>
      <c r="C739" s="33" t="s">
        <v>3352</v>
      </c>
      <c r="D739" s="33" t="s">
        <v>3353</v>
      </c>
      <c r="E739" s="33" t="s">
        <v>696</v>
      </c>
      <c r="F739" s="33" t="s">
        <v>685</v>
      </c>
      <c r="G739" s="33" t="s">
        <v>686</v>
      </c>
      <c r="H739" s="33" t="s">
        <v>869</v>
      </c>
      <c r="I739" s="33" t="n">
        <v>93</v>
      </c>
      <c r="J739" s="33" t="s">
        <v>698</v>
      </c>
      <c r="K739" s="35" t="n">
        <v>69510</v>
      </c>
      <c r="L739" s="36" t="n">
        <v>4.3</v>
      </c>
      <c r="M739" s="37" t="n">
        <v>51</v>
      </c>
      <c r="N739" s="37" t="n">
        <v>47504</v>
      </c>
      <c r="O739" s="37" t="n">
        <v>1</v>
      </c>
      <c r="P739" s="33" t="s">
        <v>760</v>
      </c>
    </row>
    <row r="740" customFormat="false" ht="15" hidden="false" customHeight="false" outlineLevel="0" collapsed="false">
      <c r="A740" s="33" t="s">
        <v>3354</v>
      </c>
      <c r="B740" s="33" t="s">
        <v>3355</v>
      </c>
      <c r="C740" s="33" t="s">
        <v>3356</v>
      </c>
      <c r="D740" s="33" t="s">
        <v>3357</v>
      </c>
      <c r="E740" s="33" t="s">
        <v>706</v>
      </c>
      <c r="F740" s="33" t="s">
        <v>685</v>
      </c>
      <c r="G740" s="33" t="s">
        <v>686</v>
      </c>
      <c r="H740" s="33" t="s">
        <v>687</v>
      </c>
      <c r="I740" s="33" t="n">
        <v>93</v>
      </c>
      <c r="J740" s="33" t="s">
        <v>703</v>
      </c>
      <c r="K740" s="35" t="n">
        <v>119561</v>
      </c>
      <c r="L740" s="36" t="n">
        <v>8.4</v>
      </c>
      <c r="M740" s="37" t="n">
        <v>0</v>
      </c>
      <c r="N740" s="37" t="n">
        <v>5970</v>
      </c>
      <c r="O740" s="37" t="n">
        <v>0</v>
      </c>
      <c r="P740" s="33" t="s">
        <v>828</v>
      </c>
    </row>
    <row r="741" customFormat="false" ht="15" hidden="false" customHeight="false" outlineLevel="0" collapsed="false">
      <c r="A741" s="33" t="s">
        <v>3358</v>
      </c>
      <c r="B741" s="33"/>
      <c r="C741" s="33" t="s">
        <v>3359</v>
      </c>
      <c r="D741" s="33" t="s">
        <v>3038</v>
      </c>
      <c r="E741" s="33" t="s">
        <v>710</v>
      </c>
      <c r="F741" s="33" t="s">
        <v>685</v>
      </c>
      <c r="G741" s="33" t="s">
        <v>686</v>
      </c>
      <c r="H741" s="33" t="s">
        <v>750</v>
      </c>
      <c r="I741" s="33" t="n">
        <v>93</v>
      </c>
      <c r="J741" s="33" t="s">
        <v>717</v>
      </c>
      <c r="K741" s="35" t="n">
        <v>78184</v>
      </c>
      <c r="L741" s="36" t="n">
        <v>5.7</v>
      </c>
      <c r="M741" s="37" t="n">
        <v>0</v>
      </c>
      <c r="N741" s="37" t="n">
        <v>17500</v>
      </c>
      <c r="O741" s="37" t="n">
        <v>0</v>
      </c>
      <c r="P741" s="33" t="s">
        <v>711</v>
      </c>
    </row>
    <row r="742" customFormat="false" ht="15" hidden="false" customHeight="false" outlineLevel="0" collapsed="false">
      <c r="A742" s="33" t="s">
        <v>3360</v>
      </c>
      <c r="B742" s="33" t="s">
        <v>3361</v>
      </c>
      <c r="C742" s="33" t="s">
        <v>3362</v>
      </c>
      <c r="D742" s="33" t="s">
        <v>3363</v>
      </c>
      <c r="E742" s="33" t="s">
        <v>759</v>
      </c>
      <c r="F742" s="33" t="s">
        <v>685</v>
      </c>
      <c r="G742" s="33" t="s">
        <v>686</v>
      </c>
      <c r="H742" s="33" t="s">
        <v>687</v>
      </c>
      <c r="I742" s="33" t="n">
        <v>93</v>
      </c>
      <c r="J742" s="33" t="s">
        <v>771</v>
      </c>
      <c r="K742" s="35" t="n">
        <v>73611</v>
      </c>
      <c r="L742" s="36" t="n">
        <v>4.2</v>
      </c>
      <c r="M742" s="37" t="n">
        <v>669</v>
      </c>
      <c r="N742" s="37" t="n">
        <v>3744</v>
      </c>
      <c r="O742" s="37" t="n">
        <v>3</v>
      </c>
      <c r="P742" s="33" t="s">
        <v>760</v>
      </c>
    </row>
    <row r="743" customFormat="false" ht="15" hidden="false" customHeight="false" outlineLevel="0" collapsed="false">
      <c r="A743" s="33" t="s">
        <v>3364</v>
      </c>
      <c r="B743" s="33" t="s">
        <v>3365</v>
      </c>
      <c r="C743" s="33" t="s">
        <v>3366</v>
      </c>
      <c r="D743" s="33" t="s">
        <v>3367</v>
      </c>
      <c r="E743" s="33" t="s">
        <v>1866</v>
      </c>
      <c r="F743" s="33" t="s">
        <v>685</v>
      </c>
      <c r="G743" s="33" t="s">
        <v>686</v>
      </c>
      <c r="H743" s="33" t="s">
        <v>764</v>
      </c>
      <c r="I743" s="33" t="n">
        <v>93</v>
      </c>
      <c r="J743" s="33" t="s">
        <v>785</v>
      </c>
      <c r="K743" s="35" t="n">
        <v>78495</v>
      </c>
      <c r="L743" s="36" t="n">
        <v>6.1</v>
      </c>
      <c r="M743" s="37" t="n">
        <v>0</v>
      </c>
      <c r="N743" s="37" t="n">
        <v>4000</v>
      </c>
      <c r="O743" s="37" t="n">
        <v>1</v>
      </c>
      <c r="P743" s="33" t="s">
        <v>723</v>
      </c>
    </row>
    <row r="744" customFormat="false" ht="15" hidden="false" customHeight="false" outlineLevel="0" collapsed="false">
      <c r="A744" s="33" t="s">
        <v>3368</v>
      </c>
      <c r="B744" s="33" t="s">
        <v>3369</v>
      </c>
      <c r="C744" s="33" t="s">
        <v>3370</v>
      </c>
      <c r="D744" s="33" t="s">
        <v>3371</v>
      </c>
      <c r="E744" s="33" t="s">
        <v>810</v>
      </c>
      <c r="F744" s="33" t="s">
        <v>685</v>
      </c>
      <c r="G744" s="33" t="s">
        <v>686</v>
      </c>
      <c r="H744" s="33" t="s">
        <v>798</v>
      </c>
      <c r="I744" s="33" t="n">
        <v>93</v>
      </c>
      <c r="J744" s="33" t="s">
        <v>807</v>
      </c>
      <c r="K744" s="35" t="n">
        <v>80090</v>
      </c>
      <c r="L744" s="36" t="n">
        <v>6.2</v>
      </c>
      <c r="M744" s="37" t="n">
        <v>5522</v>
      </c>
      <c r="N744" s="37" t="n">
        <v>20654</v>
      </c>
      <c r="O744" s="37" t="n">
        <v>3</v>
      </c>
      <c r="P744" s="33" t="s">
        <v>688</v>
      </c>
    </row>
    <row r="745" customFormat="false" ht="15" hidden="false" customHeight="false" outlineLevel="0" collapsed="false">
      <c r="A745" s="33" t="s">
        <v>3372</v>
      </c>
      <c r="B745" s="33"/>
      <c r="C745" s="33" t="s">
        <v>3373</v>
      </c>
      <c r="D745" s="33" t="s">
        <v>3374</v>
      </c>
      <c r="E745" s="33" t="s">
        <v>3375</v>
      </c>
      <c r="F745" s="33" t="s">
        <v>685</v>
      </c>
      <c r="G745" s="33" t="s">
        <v>686</v>
      </c>
      <c r="H745" s="33" t="s">
        <v>750</v>
      </c>
      <c r="I745" s="33" t="n">
        <v>93</v>
      </c>
      <c r="J745" s="33" t="s">
        <v>864</v>
      </c>
      <c r="K745" s="35" t="n">
        <v>69759</v>
      </c>
      <c r="L745" s="36" t="n">
        <v>4.2</v>
      </c>
      <c r="M745" s="37" t="n">
        <v>0</v>
      </c>
      <c r="N745" s="37" t="n">
        <v>5500</v>
      </c>
      <c r="O745" s="37" t="n">
        <v>1</v>
      </c>
      <c r="P745" s="33" t="s">
        <v>711</v>
      </c>
    </row>
    <row r="746" customFormat="false" ht="15" hidden="false" customHeight="false" outlineLevel="0" collapsed="false">
      <c r="A746" s="33" t="s">
        <v>3376</v>
      </c>
      <c r="B746" s="33" t="s">
        <v>3377</v>
      </c>
      <c r="C746" s="33" t="s">
        <v>3378</v>
      </c>
      <c r="D746" s="33" t="s">
        <v>3001</v>
      </c>
      <c r="E746" s="33" t="s">
        <v>2215</v>
      </c>
      <c r="F746" s="33" t="s">
        <v>685</v>
      </c>
      <c r="G746" s="33" t="s">
        <v>686</v>
      </c>
      <c r="H746" s="33" t="s">
        <v>750</v>
      </c>
      <c r="I746" s="33" t="n">
        <v>93</v>
      </c>
      <c r="J746" s="33" t="s">
        <v>751</v>
      </c>
      <c r="K746" s="35" t="n">
        <v>86362</v>
      </c>
      <c r="L746" s="36" t="n">
        <v>6.7</v>
      </c>
      <c r="M746" s="37" t="n">
        <v>528</v>
      </c>
      <c r="N746" s="37" t="n">
        <v>11416</v>
      </c>
      <c r="O746" s="37" t="n">
        <v>3</v>
      </c>
      <c r="P746" s="33" t="s">
        <v>688</v>
      </c>
    </row>
    <row r="747" customFormat="false" ht="15" hidden="false" customHeight="false" outlineLevel="0" collapsed="false">
      <c r="A747" s="33" t="s">
        <v>3379</v>
      </c>
      <c r="B747" s="33" t="s">
        <v>3380</v>
      </c>
      <c r="C747" s="33" t="s">
        <v>3381</v>
      </c>
      <c r="D747" s="33" t="s">
        <v>3382</v>
      </c>
      <c r="E747" s="33" t="s">
        <v>696</v>
      </c>
      <c r="F747" s="33" t="s">
        <v>685</v>
      </c>
      <c r="G747" s="33" t="s">
        <v>686</v>
      </c>
      <c r="H747" s="33" t="s">
        <v>687</v>
      </c>
      <c r="I747" s="33" t="n">
        <v>94</v>
      </c>
      <c r="J747" s="33" t="s">
        <v>701</v>
      </c>
      <c r="K747" s="35" t="n">
        <v>110280</v>
      </c>
      <c r="L747" s="36" t="n">
        <v>9.7</v>
      </c>
      <c r="M747" s="37" t="n">
        <v>450</v>
      </c>
      <c r="N747" s="37" t="n">
        <v>16820</v>
      </c>
      <c r="O747" s="37" t="n">
        <v>0</v>
      </c>
      <c r="P747" s="33" t="s">
        <v>688</v>
      </c>
    </row>
    <row r="748" customFormat="false" ht="15" hidden="false" customHeight="false" outlineLevel="0" collapsed="false">
      <c r="A748" s="33" t="s">
        <v>3383</v>
      </c>
      <c r="B748" s="33" t="s">
        <v>3384</v>
      </c>
      <c r="C748" s="33" t="s">
        <v>3385</v>
      </c>
      <c r="D748" s="33" t="s">
        <v>3386</v>
      </c>
      <c r="E748" s="33" t="s">
        <v>710</v>
      </c>
      <c r="F748" s="33" t="s">
        <v>685</v>
      </c>
      <c r="G748" s="33" t="s">
        <v>686</v>
      </c>
      <c r="H748" s="33" t="s">
        <v>697</v>
      </c>
      <c r="I748" s="33" t="n">
        <v>94</v>
      </c>
      <c r="J748" s="33" t="s">
        <v>734</v>
      </c>
      <c r="K748" s="35" t="n">
        <v>151461</v>
      </c>
      <c r="L748" s="36" t="n">
        <v>11.4</v>
      </c>
      <c r="M748" s="37" t="n">
        <v>24335</v>
      </c>
      <c r="N748" s="37" t="n">
        <v>71279</v>
      </c>
      <c r="O748" s="37" t="n">
        <v>82</v>
      </c>
      <c r="P748" s="33" t="s">
        <v>688</v>
      </c>
    </row>
    <row r="749" customFormat="false" ht="15" hidden="false" customHeight="false" outlineLevel="0" collapsed="false">
      <c r="A749" s="33" t="s">
        <v>3387</v>
      </c>
      <c r="B749" s="33"/>
      <c r="C749" s="33" t="s">
        <v>3388</v>
      </c>
      <c r="D749" s="33" t="s">
        <v>3388</v>
      </c>
      <c r="E749" s="33" t="s">
        <v>754</v>
      </c>
      <c r="F749" s="33" t="s">
        <v>685</v>
      </c>
      <c r="G749" s="33" t="s">
        <v>686</v>
      </c>
      <c r="H749" s="33" t="s">
        <v>687</v>
      </c>
      <c r="I749" s="33" t="n">
        <v>94</v>
      </c>
      <c r="J749" s="33" t="s">
        <v>751</v>
      </c>
      <c r="K749" s="35" t="n">
        <v>77680</v>
      </c>
      <c r="L749" s="36" t="n">
        <v>5.8</v>
      </c>
      <c r="M749" s="37" t="n">
        <v>200</v>
      </c>
      <c r="N749" s="37" t="n">
        <v>2000</v>
      </c>
      <c r="O749" s="37" t="n">
        <v>0</v>
      </c>
      <c r="P749" s="33" t="s">
        <v>692</v>
      </c>
    </row>
    <row r="750" customFormat="false" ht="15" hidden="false" customHeight="false" outlineLevel="0" collapsed="false">
      <c r="A750" s="33" t="s">
        <v>3389</v>
      </c>
      <c r="B750" s="33" t="s">
        <v>3390</v>
      </c>
      <c r="C750" s="33" t="s">
        <v>3391</v>
      </c>
      <c r="D750" s="33" t="s">
        <v>3392</v>
      </c>
      <c r="E750" s="33" t="s">
        <v>797</v>
      </c>
      <c r="F750" s="33" t="s">
        <v>685</v>
      </c>
      <c r="G750" s="33" t="s">
        <v>686</v>
      </c>
      <c r="H750" s="33" t="s">
        <v>687</v>
      </c>
      <c r="I750" s="33" t="n">
        <v>94</v>
      </c>
      <c r="J750" s="33" t="s">
        <v>803</v>
      </c>
      <c r="K750" s="35" t="n">
        <v>84875</v>
      </c>
      <c r="L750" s="36" t="n">
        <v>7</v>
      </c>
      <c r="M750" s="37" t="n">
        <v>1276</v>
      </c>
      <c r="N750" s="37" t="n">
        <v>19302</v>
      </c>
      <c r="O750" s="37" t="n">
        <v>3</v>
      </c>
      <c r="P750" s="33" t="s">
        <v>828</v>
      </c>
    </row>
    <row r="751" customFormat="false" ht="15" hidden="false" customHeight="false" outlineLevel="0" collapsed="false">
      <c r="A751" s="33" t="s">
        <v>3393</v>
      </c>
      <c r="B751" s="33" t="s">
        <v>3394</v>
      </c>
      <c r="C751" s="33" t="s">
        <v>3395</v>
      </c>
      <c r="D751" s="33" t="s">
        <v>3396</v>
      </c>
      <c r="E751" s="33" t="s">
        <v>824</v>
      </c>
      <c r="F751" s="33" t="s">
        <v>685</v>
      </c>
      <c r="G751" s="33" t="s">
        <v>686</v>
      </c>
      <c r="H751" s="33" t="s">
        <v>687</v>
      </c>
      <c r="I751" s="33" t="n">
        <v>94</v>
      </c>
      <c r="J751" s="33" t="s">
        <v>825</v>
      </c>
      <c r="K751" s="35" t="n">
        <v>77419</v>
      </c>
      <c r="L751" s="36" t="n">
        <v>5</v>
      </c>
      <c r="M751" s="37" t="n">
        <v>1614</v>
      </c>
      <c r="N751" s="37" t="n">
        <v>3480</v>
      </c>
      <c r="O751" s="37" t="n">
        <v>0</v>
      </c>
      <c r="P751" s="33" t="s">
        <v>688</v>
      </c>
    </row>
    <row r="752" customFormat="false" ht="15" hidden="false" customHeight="false" outlineLevel="0" collapsed="false">
      <c r="A752" s="33" t="s">
        <v>3397</v>
      </c>
      <c r="B752" s="33" t="s">
        <v>3398</v>
      </c>
      <c r="C752" s="33" t="s">
        <v>3399</v>
      </c>
      <c r="D752" s="33" t="s">
        <v>3400</v>
      </c>
      <c r="E752" s="33" t="s">
        <v>2437</v>
      </c>
      <c r="F752" s="33" t="s">
        <v>685</v>
      </c>
      <c r="G752" s="33" t="s">
        <v>686</v>
      </c>
      <c r="H752" s="33" t="s">
        <v>750</v>
      </c>
      <c r="I752" s="33" t="n">
        <v>94</v>
      </c>
      <c r="J752" s="33" t="s">
        <v>768</v>
      </c>
      <c r="K752" s="35" t="n">
        <v>86130</v>
      </c>
      <c r="L752" s="36" t="n">
        <v>6.8</v>
      </c>
      <c r="M752" s="37" t="n">
        <v>17284</v>
      </c>
      <c r="N752" s="37" t="n">
        <v>44367</v>
      </c>
      <c r="O752" s="37" t="n">
        <v>66</v>
      </c>
      <c r="P752" s="33" t="s">
        <v>688</v>
      </c>
    </row>
    <row r="753" customFormat="false" ht="15" hidden="false" customHeight="false" outlineLevel="0" collapsed="false">
      <c r="A753" s="33" t="s">
        <v>3401</v>
      </c>
      <c r="B753" s="33" t="s">
        <v>3402</v>
      </c>
      <c r="C753" s="33" t="s">
        <v>1491</v>
      </c>
      <c r="D753" s="33" t="s">
        <v>3403</v>
      </c>
      <c r="E753" s="33" t="s">
        <v>852</v>
      </c>
      <c r="F753" s="33" t="s">
        <v>685</v>
      </c>
      <c r="G753" s="33" t="s">
        <v>686</v>
      </c>
      <c r="H753" s="33" t="s">
        <v>939</v>
      </c>
      <c r="I753" s="33" t="n">
        <v>94</v>
      </c>
      <c r="J753" s="33" t="s">
        <v>853</v>
      </c>
      <c r="K753" s="35" t="n">
        <v>77396</v>
      </c>
      <c r="L753" s="36" t="n">
        <v>5</v>
      </c>
      <c r="M753" s="37" t="n">
        <v>0</v>
      </c>
      <c r="N753" s="37" t="n">
        <v>1800</v>
      </c>
      <c r="O753" s="37" t="n">
        <v>2</v>
      </c>
      <c r="P753" s="33" t="s">
        <v>688</v>
      </c>
    </row>
    <row r="754" customFormat="false" ht="15" hidden="false" customHeight="false" outlineLevel="0" collapsed="false">
      <c r="A754" s="33" t="s">
        <v>3404</v>
      </c>
      <c r="B754" s="33" t="s">
        <v>3405</v>
      </c>
      <c r="C754" s="33" t="s">
        <v>3406</v>
      </c>
      <c r="D754" s="33" t="s">
        <v>3407</v>
      </c>
      <c r="E754" s="33" t="s">
        <v>1789</v>
      </c>
      <c r="F754" s="33" t="s">
        <v>685</v>
      </c>
      <c r="G754" s="33" t="s">
        <v>686</v>
      </c>
      <c r="H754" s="33" t="s">
        <v>750</v>
      </c>
      <c r="I754" s="33" t="n">
        <v>94</v>
      </c>
      <c r="J754" s="33" t="s">
        <v>799</v>
      </c>
      <c r="K754" s="35" t="n">
        <v>73992</v>
      </c>
      <c r="L754" s="36" t="n">
        <v>5.1</v>
      </c>
      <c r="M754" s="37" t="n">
        <v>699</v>
      </c>
      <c r="N754" s="37" t="n">
        <v>7163</v>
      </c>
      <c r="O754" s="37" t="n">
        <v>1</v>
      </c>
      <c r="P754" s="33" t="s">
        <v>828</v>
      </c>
    </row>
    <row r="755" customFormat="false" ht="15" hidden="false" customHeight="false" outlineLevel="0" collapsed="false">
      <c r="A755" s="33" t="s">
        <v>3408</v>
      </c>
      <c r="B755" s="33" t="s">
        <v>3409</v>
      </c>
      <c r="C755" s="33" t="s">
        <v>3410</v>
      </c>
      <c r="D755" s="33" t="s">
        <v>3411</v>
      </c>
      <c r="E755" s="33" t="s">
        <v>2556</v>
      </c>
      <c r="F755" s="33" t="s">
        <v>685</v>
      </c>
      <c r="G755" s="33" t="s">
        <v>686</v>
      </c>
      <c r="H755" s="33" t="s">
        <v>733</v>
      </c>
      <c r="I755" s="33" t="n">
        <v>94</v>
      </c>
      <c r="J755" s="33" t="s">
        <v>843</v>
      </c>
      <c r="K755" s="35"/>
      <c r="L755" s="36"/>
      <c r="M755" s="37" t="n">
        <v>6935</v>
      </c>
      <c r="N755" s="37" t="n">
        <v>1120</v>
      </c>
      <c r="O755" s="37" t="n">
        <v>3</v>
      </c>
      <c r="P755" s="33" t="s">
        <v>760</v>
      </c>
    </row>
    <row r="756" customFormat="false" ht="15" hidden="false" customHeight="false" outlineLevel="0" collapsed="false">
      <c r="A756" s="33" t="s">
        <v>3412</v>
      </c>
      <c r="B756" s="33" t="s">
        <v>3413</v>
      </c>
      <c r="C756" s="33" t="s">
        <v>3414</v>
      </c>
      <c r="D756" s="33" t="s">
        <v>3415</v>
      </c>
      <c r="E756" s="33" t="s">
        <v>749</v>
      </c>
      <c r="F756" s="33" t="s">
        <v>883</v>
      </c>
      <c r="G756" s="33" t="s">
        <v>686</v>
      </c>
      <c r="H756" s="33" t="s">
        <v>944</v>
      </c>
      <c r="I756" s="33" t="n">
        <v>95</v>
      </c>
      <c r="J756" s="33" t="s">
        <v>746</v>
      </c>
      <c r="K756" s="35" t="n">
        <v>63346</v>
      </c>
      <c r="L756" s="36" t="n">
        <v>3.5</v>
      </c>
      <c r="M756" s="37" t="n">
        <v>0</v>
      </c>
      <c r="N756" s="37" t="n">
        <v>0</v>
      </c>
      <c r="O756" s="37" t="n">
        <v>0</v>
      </c>
      <c r="P756" s="33"/>
    </row>
    <row r="757" customFormat="false" ht="15" hidden="false" customHeight="false" outlineLevel="0" collapsed="false">
      <c r="A757" s="33" t="s">
        <v>3416</v>
      </c>
      <c r="B757" s="33" t="s">
        <v>3417</v>
      </c>
      <c r="C757" s="33" t="s">
        <v>3418</v>
      </c>
      <c r="D757" s="33" t="s">
        <v>3419</v>
      </c>
      <c r="E757" s="33" t="s">
        <v>3375</v>
      </c>
      <c r="F757" s="33" t="s">
        <v>685</v>
      </c>
      <c r="G757" s="33" t="s">
        <v>686</v>
      </c>
      <c r="H757" s="33" t="s">
        <v>750</v>
      </c>
      <c r="I757" s="33" t="n">
        <v>95</v>
      </c>
      <c r="J757" s="33" t="s">
        <v>864</v>
      </c>
      <c r="K757" s="35" t="n">
        <v>86767</v>
      </c>
      <c r="L757" s="36" t="n">
        <v>7.8</v>
      </c>
      <c r="M757" s="37" t="n">
        <v>0</v>
      </c>
      <c r="N757" s="37" t="n">
        <v>18250</v>
      </c>
      <c r="O757" s="37" t="n">
        <v>5</v>
      </c>
      <c r="P757" s="33" t="s">
        <v>742</v>
      </c>
    </row>
    <row r="758" customFormat="false" ht="15" hidden="false" customHeight="false" outlineLevel="0" collapsed="false">
      <c r="A758" s="33" t="s">
        <v>3420</v>
      </c>
      <c r="B758" s="33" t="s">
        <v>3421</v>
      </c>
      <c r="C758" s="33" t="s">
        <v>3422</v>
      </c>
      <c r="D758" s="33" t="s">
        <v>3423</v>
      </c>
      <c r="E758" s="33" t="s">
        <v>1069</v>
      </c>
      <c r="F758" s="33" t="s">
        <v>685</v>
      </c>
      <c r="G758" s="33" t="s">
        <v>686</v>
      </c>
      <c r="H758" s="33" t="s">
        <v>687</v>
      </c>
      <c r="I758" s="33" t="n">
        <v>95</v>
      </c>
      <c r="J758" s="33" t="s">
        <v>793</v>
      </c>
      <c r="K758" s="35" t="n">
        <v>75923</v>
      </c>
      <c r="L758" s="36" t="n">
        <v>5.8</v>
      </c>
      <c r="M758" s="37" t="n">
        <v>750</v>
      </c>
      <c r="N758" s="37" t="n">
        <v>4500</v>
      </c>
      <c r="O758" s="37" t="n">
        <v>0</v>
      </c>
      <c r="P758" s="33" t="s">
        <v>692</v>
      </c>
    </row>
    <row r="759" customFormat="false" ht="15" hidden="false" customHeight="false" outlineLevel="0" collapsed="false">
      <c r="A759" s="33" t="s">
        <v>3424</v>
      </c>
      <c r="B759" s="33"/>
      <c r="C759" s="33" t="s">
        <v>3425</v>
      </c>
      <c r="D759" s="33" t="s">
        <v>3426</v>
      </c>
      <c r="E759" s="33" t="s">
        <v>3336</v>
      </c>
      <c r="F759" s="33" t="s">
        <v>685</v>
      </c>
      <c r="G759" s="33" t="s">
        <v>686</v>
      </c>
      <c r="H759" s="33" t="s">
        <v>750</v>
      </c>
      <c r="I759" s="33" t="n">
        <v>95</v>
      </c>
      <c r="J759" s="33" t="s">
        <v>799</v>
      </c>
      <c r="K759" s="35" t="n">
        <v>65667</v>
      </c>
      <c r="L759" s="36" t="n">
        <v>3.8</v>
      </c>
      <c r="M759" s="37" t="n">
        <v>160</v>
      </c>
      <c r="N759" s="37" t="n">
        <v>1800</v>
      </c>
      <c r="O759" s="37" t="n">
        <v>0</v>
      </c>
      <c r="P759" s="33" t="s">
        <v>692</v>
      </c>
    </row>
    <row r="760" customFormat="false" ht="15" hidden="false" customHeight="false" outlineLevel="0" collapsed="false">
      <c r="A760" s="33" t="s">
        <v>3427</v>
      </c>
      <c r="B760" s="33" t="s">
        <v>3428</v>
      </c>
      <c r="C760" s="33" t="s">
        <v>3429</v>
      </c>
      <c r="D760" s="33" t="s">
        <v>3430</v>
      </c>
      <c r="E760" s="33" t="s">
        <v>3336</v>
      </c>
      <c r="F760" s="33" t="s">
        <v>685</v>
      </c>
      <c r="G760" s="33" t="s">
        <v>686</v>
      </c>
      <c r="H760" s="33" t="s">
        <v>687</v>
      </c>
      <c r="I760" s="33" t="n">
        <v>95</v>
      </c>
      <c r="J760" s="33" t="s">
        <v>746</v>
      </c>
      <c r="K760" s="35" t="n">
        <v>73381</v>
      </c>
      <c r="L760" s="36" t="n">
        <v>4.5</v>
      </c>
      <c r="M760" s="37" t="n">
        <v>11347</v>
      </c>
      <c r="N760" s="37" t="n">
        <v>39214</v>
      </c>
      <c r="O760" s="37" t="n">
        <v>45</v>
      </c>
      <c r="P760" s="33" t="s">
        <v>688</v>
      </c>
    </row>
    <row r="761" customFormat="false" ht="15" hidden="false" customHeight="false" outlineLevel="0" collapsed="false">
      <c r="A761" s="33" t="s">
        <v>3431</v>
      </c>
      <c r="B761" s="33"/>
      <c r="C761" s="33" t="s">
        <v>3432</v>
      </c>
      <c r="D761" s="33" t="s">
        <v>3433</v>
      </c>
      <c r="E761" s="33" t="s">
        <v>852</v>
      </c>
      <c r="F761" s="33" t="s">
        <v>685</v>
      </c>
      <c r="G761" s="33" t="s">
        <v>686</v>
      </c>
      <c r="H761" s="33" t="s">
        <v>687</v>
      </c>
      <c r="I761" s="33" t="n">
        <v>95</v>
      </c>
      <c r="J761" s="33" t="s">
        <v>849</v>
      </c>
      <c r="K761" s="35" t="n">
        <v>68826</v>
      </c>
      <c r="L761" s="36" t="n">
        <v>3.8</v>
      </c>
      <c r="M761" s="37" t="n">
        <v>0</v>
      </c>
      <c r="N761" s="37" t="n">
        <v>1000</v>
      </c>
      <c r="O761" s="37" t="n">
        <v>0</v>
      </c>
      <c r="P761" s="33" t="s">
        <v>688</v>
      </c>
    </row>
    <row r="762" customFormat="false" ht="15" hidden="false" customHeight="false" outlineLevel="0" collapsed="false">
      <c r="A762" s="33" t="s">
        <v>3434</v>
      </c>
      <c r="B762" s="33" t="s">
        <v>3435</v>
      </c>
      <c r="C762" s="33" t="s">
        <v>3436</v>
      </c>
      <c r="D762" s="33" t="s">
        <v>3437</v>
      </c>
      <c r="E762" s="33" t="s">
        <v>852</v>
      </c>
      <c r="F762" s="33" t="s">
        <v>685</v>
      </c>
      <c r="G762" s="33" t="s">
        <v>686</v>
      </c>
      <c r="H762" s="33" t="s">
        <v>733</v>
      </c>
      <c r="I762" s="33" t="n">
        <v>95</v>
      </c>
      <c r="J762" s="33" t="s">
        <v>864</v>
      </c>
      <c r="K762" s="35" t="n">
        <v>66814</v>
      </c>
      <c r="L762" s="36" t="n">
        <v>3.9</v>
      </c>
      <c r="M762" s="37" t="n">
        <v>200</v>
      </c>
      <c r="N762" s="37" t="n">
        <v>1800</v>
      </c>
      <c r="O762" s="37" t="n">
        <v>1</v>
      </c>
      <c r="P762" s="33" t="s">
        <v>692</v>
      </c>
    </row>
    <row r="763" customFormat="false" ht="15" hidden="false" customHeight="false" outlineLevel="0" collapsed="false">
      <c r="A763" s="33" t="s">
        <v>3438</v>
      </c>
      <c r="B763" s="33" t="s">
        <v>3439</v>
      </c>
      <c r="C763" s="33" t="s">
        <v>3440</v>
      </c>
      <c r="D763" s="33" t="s">
        <v>3441</v>
      </c>
      <c r="E763" s="33" t="s">
        <v>852</v>
      </c>
      <c r="F763" s="33" t="s">
        <v>685</v>
      </c>
      <c r="G763" s="33" t="s">
        <v>686</v>
      </c>
      <c r="H763" s="33" t="s">
        <v>687</v>
      </c>
      <c r="I763" s="33" t="n">
        <v>95</v>
      </c>
      <c r="J763" s="33" t="s">
        <v>864</v>
      </c>
      <c r="K763" s="35" t="n">
        <v>73445</v>
      </c>
      <c r="L763" s="36" t="n">
        <v>4.3</v>
      </c>
      <c r="M763" s="37" t="n">
        <v>0</v>
      </c>
      <c r="N763" s="37" t="n">
        <v>2300</v>
      </c>
      <c r="O763" s="37" t="n">
        <v>0</v>
      </c>
      <c r="P763" s="33" t="s">
        <v>688</v>
      </c>
    </row>
    <row r="764" customFormat="false" ht="15" hidden="false" customHeight="false" outlineLevel="0" collapsed="false">
      <c r="A764" s="33" t="s">
        <v>3442</v>
      </c>
      <c r="B764" s="33" t="s">
        <v>3443</v>
      </c>
      <c r="C764" s="33" t="s">
        <v>3444</v>
      </c>
      <c r="D764" s="33" t="s">
        <v>3445</v>
      </c>
      <c r="E764" s="33" t="s">
        <v>1789</v>
      </c>
      <c r="F764" s="33" t="s">
        <v>685</v>
      </c>
      <c r="G764" s="33" t="s">
        <v>686</v>
      </c>
      <c r="H764" s="33" t="s">
        <v>750</v>
      </c>
      <c r="I764" s="33" t="n">
        <v>95</v>
      </c>
      <c r="J764" s="33" t="s">
        <v>799</v>
      </c>
      <c r="K764" s="35" t="n">
        <v>64432</v>
      </c>
      <c r="L764" s="36" t="n">
        <v>3.2</v>
      </c>
      <c r="M764" s="37" t="n">
        <v>0</v>
      </c>
      <c r="N764" s="37" t="n">
        <v>4991</v>
      </c>
      <c r="O764" s="37" t="n">
        <v>0</v>
      </c>
      <c r="P764" s="33" t="s">
        <v>692</v>
      </c>
    </row>
    <row r="765" customFormat="false" ht="15" hidden="false" customHeight="false" outlineLevel="0" collapsed="false">
      <c r="A765" s="33" t="s">
        <v>3446</v>
      </c>
      <c r="B765" s="33" t="s">
        <v>3447</v>
      </c>
      <c r="C765" s="33" t="s">
        <v>3448</v>
      </c>
      <c r="D765" s="33" t="s">
        <v>3449</v>
      </c>
      <c r="E765" s="33" t="s">
        <v>1789</v>
      </c>
      <c r="F765" s="33" t="s">
        <v>685</v>
      </c>
      <c r="G765" s="33" t="s">
        <v>686</v>
      </c>
      <c r="H765" s="33" t="s">
        <v>750</v>
      </c>
      <c r="I765" s="33" t="n">
        <v>95</v>
      </c>
      <c r="J765" s="33" t="s">
        <v>930</v>
      </c>
      <c r="K765" s="35" t="n">
        <v>93331</v>
      </c>
      <c r="L765" s="36" t="n">
        <v>8.6</v>
      </c>
      <c r="M765" s="37" t="n">
        <v>244</v>
      </c>
      <c r="N765" s="37" t="n">
        <v>3476</v>
      </c>
      <c r="O765" s="37" t="n">
        <v>0</v>
      </c>
      <c r="P765" s="33" t="s">
        <v>688</v>
      </c>
    </row>
    <row r="766" customFormat="false" ht="15" hidden="false" customHeight="false" outlineLevel="0" collapsed="false">
      <c r="A766" s="33" t="s">
        <v>3450</v>
      </c>
      <c r="B766" s="33" t="s">
        <v>3451</v>
      </c>
      <c r="C766" s="33" t="s">
        <v>3452</v>
      </c>
      <c r="D766" s="33" t="s">
        <v>3453</v>
      </c>
      <c r="E766" s="33" t="s">
        <v>1951</v>
      </c>
      <c r="F766" s="33" t="s">
        <v>685</v>
      </c>
      <c r="G766" s="33" t="s">
        <v>686</v>
      </c>
      <c r="H766" s="33" t="s">
        <v>764</v>
      </c>
      <c r="I766" s="33" t="n">
        <v>96</v>
      </c>
      <c r="J766" s="33" t="s">
        <v>746</v>
      </c>
      <c r="K766" s="35" t="n">
        <v>67498</v>
      </c>
      <c r="L766" s="36" t="n">
        <v>4.3</v>
      </c>
      <c r="M766" s="37" t="n">
        <v>3882</v>
      </c>
      <c r="N766" s="37" t="n">
        <v>29105</v>
      </c>
      <c r="O766" s="37" t="n">
        <v>4</v>
      </c>
      <c r="P766" s="33" t="s">
        <v>742</v>
      </c>
    </row>
    <row r="767" customFormat="false" ht="15" hidden="false" customHeight="false" outlineLevel="0" collapsed="false">
      <c r="A767" s="33" t="s">
        <v>3454</v>
      </c>
      <c r="B767" s="33"/>
      <c r="C767" s="33" t="s">
        <v>3455</v>
      </c>
      <c r="D767" s="33" t="s">
        <v>3456</v>
      </c>
      <c r="E767" s="33" t="s">
        <v>696</v>
      </c>
      <c r="F767" s="33" t="s">
        <v>883</v>
      </c>
      <c r="G767" s="33" t="s">
        <v>686</v>
      </c>
      <c r="H767" s="33" t="s">
        <v>904</v>
      </c>
      <c r="I767" s="33" t="n">
        <v>96</v>
      </c>
      <c r="J767" s="33" t="s">
        <v>698</v>
      </c>
      <c r="K767" s="35" t="n">
        <v>94488</v>
      </c>
      <c r="L767" s="36" t="n">
        <v>9</v>
      </c>
      <c r="M767" s="37" t="n">
        <v>0</v>
      </c>
      <c r="N767" s="37" t="n">
        <v>0</v>
      </c>
      <c r="O767" s="37" t="n">
        <v>0</v>
      </c>
      <c r="P767" s="33"/>
    </row>
    <row r="768" customFormat="false" ht="15" hidden="false" customHeight="false" outlineLevel="0" collapsed="false">
      <c r="A768" s="33" t="s">
        <v>3457</v>
      </c>
      <c r="B768" s="33" t="s">
        <v>3458</v>
      </c>
      <c r="C768" s="33" t="s">
        <v>3459</v>
      </c>
      <c r="D768" s="33" t="s">
        <v>1540</v>
      </c>
      <c r="E768" s="33" t="s">
        <v>754</v>
      </c>
      <c r="F768" s="33" t="s">
        <v>685</v>
      </c>
      <c r="G768" s="33" t="s">
        <v>686</v>
      </c>
      <c r="H768" s="33" t="s">
        <v>687</v>
      </c>
      <c r="I768" s="33" t="n">
        <v>96</v>
      </c>
      <c r="J768" s="33" t="s">
        <v>765</v>
      </c>
      <c r="K768" s="35" t="n">
        <v>71198</v>
      </c>
      <c r="L768" s="36" t="n">
        <v>3.8</v>
      </c>
      <c r="M768" s="37" t="n">
        <v>4000</v>
      </c>
      <c r="N768" s="37" t="n">
        <v>12700</v>
      </c>
      <c r="O768" s="37" t="n">
        <v>1</v>
      </c>
      <c r="P768" s="33" t="s">
        <v>692</v>
      </c>
    </row>
    <row r="769" customFormat="false" ht="15" hidden="false" customHeight="false" outlineLevel="0" collapsed="false">
      <c r="A769" s="33" t="s">
        <v>3460</v>
      </c>
      <c r="B769" s="33" t="s">
        <v>3461</v>
      </c>
      <c r="C769" s="33" t="s">
        <v>3462</v>
      </c>
      <c r="D769" s="33" t="s">
        <v>3105</v>
      </c>
      <c r="E769" s="33" t="s">
        <v>759</v>
      </c>
      <c r="F769" s="33" t="s">
        <v>685</v>
      </c>
      <c r="G769" s="33" t="s">
        <v>686</v>
      </c>
      <c r="H769" s="33" t="s">
        <v>687</v>
      </c>
      <c r="I769" s="33" t="n">
        <v>96</v>
      </c>
      <c r="J769" s="33" t="s">
        <v>771</v>
      </c>
      <c r="K769" s="35" t="n">
        <v>73058</v>
      </c>
      <c r="L769" s="36" t="n">
        <v>4.1</v>
      </c>
      <c r="M769" s="37" t="n">
        <v>249</v>
      </c>
      <c r="N769" s="37" t="n">
        <v>7549</v>
      </c>
      <c r="O769" s="37" t="n">
        <v>0</v>
      </c>
      <c r="P769" s="33" t="s">
        <v>760</v>
      </c>
    </row>
    <row r="770" customFormat="false" ht="15" hidden="false" customHeight="false" outlineLevel="0" collapsed="false">
      <c r="A770" s="33" t="s">
        <v>3463</v>
      </c>
      <c r="B770" s="33" t="s">
        <v>3464</v>
      </c>
      <c r="C770" s="33" t="s">
        <v>3465</v>
      </c>
      <c r="D770" s="33" t="s">
        <v>3466</v>
      </c>
      <c r="E770" s="33" t="s">
        <v>2437</v>
      </c>
      <c r="F770" s="33" t="s">
        <v>685</v>
      </c>
      <c r="G770" s="33" t="s">
        <v>686</v>
      </c>
      <c r="H770" s="33" t="s">
        <v>733</v>
      </c>
      <c r="I770" s="33" t="n">
        <v>96</v>
      </c>
      <c r="J770" s="33" t="s">
        <v>768</v>
      </c>
      <c r="K770" s="35" t="n">
        <v>65722</v>
      </c>
      <c r="L770" s="36" t="n">
        <v>3.1</v>
      </c>
      <c r="M770" s="37" t="n">
        <v>1800</v>
      </c>
      <c r="N770" s="37" t="n">
        <v>3500</v>
      </c>
      <c r="O770" s="37" t="n">
        <v>5</v>
      </c>
      <c r="P770" s="33" t="s">
        <v>742</v>
      </c>
    </row>
    <row r="771" customFormat="false" ht="15" hidden="false" customHeight="false" outlineLevel="0" collapsed="false">
      <c r="A771" s="33" t="s">
        <v>3467</v>
      </c>
      <c r="B771" s="33" t="s">
        <v>3467</v>
      </c>
      <c r="C771" s="33" t="s">
        <v>3468</v>
      </c>
      <c r="D771" s="33" t="s">
        <v>3469</v>
      </c>
      <c r="E771" s="33"/>
      <c r="F771" s="33" t="s">
        <v>685</v>
      </c>
      <c r="G771" s="33" t="s">
        <v>686</v>
      </c>
      <c r="H771" s="33" t="s">
        <v>1592</v>
      </c>
      <c r="I771" s="33" t="n">
        <v>96</v>
      </c>
      <c r="J771" s="33" t="s">
        <v>843</v>
      </c>
      <c r="K771" s="35"/>
      <c r="L771" s="36"/>
      <c r="M771" s="37" t="n">
        <v>0</v>
      </c>
      <c r="N771" s="37" t="n">
        <v>0</v>
      </c>
      <c r="O771" s="37" t="n">
        <v>0</v>
      </c>
      <c r="P771" s="33"/>
    </row>
    <row r="772" customFormat="false" ht="15" hidden="false" customHeight="false" outlineLevel="0" collapsed="false">
      <c r="A772" s="33" t="s">
        <v>3470</v>
      </c>
      <c r="B772" s="33" t="s">
        <v>3471</v>
      </c>
      <c r="C772" s="33" t="s">
        <v>3472</v>
      </c>
      <c r="D772" s="33" t="s">
        <v>3473</v>
      </c>
      <c r="E772" s="33" t="s">
        <v>696</v>
      </c>
      <c r="F772" s="33" t="s">
        <v>883</v>
      </c>
      <c r="G772" s="33" t="s">
        <v>686</v>
      </c>
      <c r="H772" s="33" t="s">
        <v>1291</v>
      </c>
      <c r="I772" s="33" t="n">
        <v>97</v>
      </c>
      <c r="J772" s="33" t="s">
        <v>813</v>
      </c>
      <c r="K772" s="35" t="n">
        <v>50287</v>
      </c>
      <c r="L772" s="36" t="n">
        <v>0.9</v>
      </c>
      <c r="M772" s="37" t="n">
        <v>0</v>
      </c>
      <c r="N772" s="37" t="n">
        <v>0</v>
      </c>
      <c r="O772" s="37" t="n">
        <v>0</v>
      </c>
      <c r="P772" s="33"/>
    </row>
    <row r="773" customFormat="false" ht="15" hidden="false" customHeight="false" outlineLevel="0" collapsed="false">
      <c r="A773" s="33" t="s">
        <v>3474</v>
      </c>
      <c r="B773" s="33" t="s">
        <v>3475</v>
      </c>
      <c r="C773" s="33" t="s">
        <v>3476</v>
      </c>
      <c r="D773" s="33" t="s">
        <v>3477</v>
      </c>
      <c r="E773" s="33" t="s">
        <v>696</v>
      </c>
      <c r="F773" s="33" t="s">
        <v>685</v>
      </c>
      <c r="G773" s="33" t="s">
        <v>686</v>
      </c>
      <c r="H773" s="33" t="s">
        <v>687</v>
      </c>
      <c r="I773" s="33" t="n">
        <v>97</v>
      </c>
      <c r="J773" s="33" t="s">
        <v>693</v>
      </c>
      <c r="K773" s="35" t="n">
        <v>115089</v>
      </c>
      <c r="L773" s="36" t="n">
        <v>12.1</v>
      </c>
      <c r="M773" s="37" t="n">
        <v>8114</v>
      </c>
      <c r="N773" s="37" t="n">
        <v>83395</v>
      </c>
      <c r="O773" s="37" t="n">
        <v>79</v>
      </c>
      <c r="P773" s="33" t="s">
        <v>742</v>
      </c>
    </row>
    <row r="774" customFormat="false" ht="15" hidden="false" customHeight="false" outlineLevel="0" collapsed="false">
      <c r="A774" s="33" t="s">
        <v>3478</v>
      </c>
      <c r="B774" s="33" t="s">
        <v>3479</v>
      </c>
      <c r="C774" s="33" t="s">
        <v>3480</v>
      </c>
      <c r="D774" s="33" t="s">
        <v>3481</v>
      </c>
      <c r="E774" s="33" t="s">
        <v>696</v>
      </c>
      <c r="F774" s="33" t="s">
        <v>685</v>
      </c>
      <c r="G774" s="33" t="s">
        <v>686</v>
      </c>
      <c r="H774" s="33" t="s">
        <v>687</v>
      </c>
      <c r="I774" s="33" t="n">
        <v>97</v>
      </c>
      <c r="J774" s="33" t="s">
        <v>698</v>
      </c>
      <c r="K774" s="35" t="n">
        <v>71335</v>
      </c>
      <c r="L774" s="36" t="n">
        <v>4.5</v>
      </c>
      <c r="M774" s="37" t="n">
        <v>300</v>
      </c>
      <c r="N774" s="37" t="n">
        <v>32770</v>
      </c>
      <c r="O774" s="37" t="n">
        <v>0</v>
      </c>
      <c r="P774" s="33" t="s">
        <v>700</v>
      </c>
    </row>
    <row r="775" customFormat="false" ht="15" hidden="false" customHeight="false" outlineLevel="0" collapsed="false">
      <c r="A775" s="33" t="s">
        <v>3482</v>
      </c>
      <c r="B775" s="33" t="s">
        <v>3483</v>
      </c>
      <c r="C775" s="33" t="s">
        <v>3484</v>
      </c>
      <c r="D775" s="33" t="s">
        <v>3485</v>
      </c>
      <c r="E775" s="33" t="s">
        <v>706</v>
      </c>
      <c r="F775" s="33" t="s">
        <v>685</v>
      </c>
      <c r="G775" s="33" t="s">
        <v>686</v>
      </c>
      <c r="H775" s="33" t="s">
        <v>3486</v>
      </c>
      <c r="I775" s="33" t="n">
        <v>97</v>
      </c>
      <c r="J775" s="33" t="s">
        <v>703</v>
      </c>
      <c r="K775" s="35" t="n">
        <v>150015</v>
      </c>
      <c r="L775" s="36" t="n">
        <v>11.8</v>
      </c>
      <c r="M775" s="37" t="n">
        <v>12442</v>
      </c>
      <c r="N775" s="37" t="n">
        <v>21445</v>
      </c>
      <c r="O775" s="37" t="n">
        <v>22</v>
      </c>
      <c r="P775" s="33" t="s">
        <v>692</v>
      </c>
    </row>
    <row r="776" customFormat="false" ht="15" hidden="false" customHeight="false" outlineLevel="0" collapsed="false">
      <c r="A776" s="33" t="s">
        <v>3487</v>
      </c>
      <c r="B776" s="33" t="s">
        <v>3488</v>
      </c>
      <c r="C776" s="33" t="s">
        <v>3489</v>
      </c>
      <c r="D776" s="33" t="s">
        <v>2075</v>
      </c>
      <c r="E776" s="33" t="s">
        <v>710</v>
      </c>
      <c r="F776" s="33" t="s">
        <v>685</v>
      </c>
      <c r="G776" s="33" t="s">
        <v>686</v>
      </c>
      <c r="H776" s="33" t="s">
        <v>904</v>
      </c>
      <c r="I776" s="33" t="n">
        <v>97</v>
      </c>
      <c r="J776" s="33" t="s">
        <v>737</v>
      </c>
      <c r="K776" s="35" t="n">
        <v>75786</v>
      </c>
      <c r="L776" s="36" t="n">
        <v>5.4</v>
      </c>
      <c r="M776" s="37" t="n">
        <v>4838</v>
      </c>
      <c r="N776" s="37" t="n">
        <v>42041</v>
      </c>
      <c r="O776" s="37" t="n">
        <v>51</v>
      </c>
      <c r="P776" s="33" t="s">
        <v>688</v>
      </c>
    </row>
    <row r="777" customFormat="false" ht="15" hidden="false" customHeight="false" outlineLevel="0" collapsed="false">
      <c r="A777" s="33" t="s">
        <v>3490</v>
      </c>
      <c r="B777" s="33" t="s">
        <v>3491</v>
      </c>
      <c r="C777" s="33" t="s">
        <v>3047</v>
      </c>
      <c r="D777" s="33" t="s">
        <v>3048</v>
      </c>
      <c r="E777" s="33" t="s">
        <v>2437</v>
      </c>
      <c r="F777" s="33" t="s">
        <v>685</v>
      </c>
      <c r="G777" s="33" t="s">
        <v>686</v>
      </c>
      <c r="H777" s="33" t="s">
        <v>687</v>
      </c>
      <c r="I777" s="33" t="n">
        <v>97</v>
      </c>
      <c r="J777" s="33" t="s">
        <v>768</v>
      </c>
      <c r="K777" s="35" t="n">
        <v>71920</v>
      </c>
      <c r="L777" s="36" t="n">
        <v>4.4</v>
      </c>
      <c r="M777" s="37" t="n">
        <v>270</v>
      </c>
      <c r="N777" s="37" t="n">
        <v>5500</v>
      </c>
      <c r="O777" s="37" t="n">
        <v>5</v>
      </c>
      <c r="P777" s="33" t="s">
        <v>742</v>
      </c>
    </row>
    <row r="778" customFormat="false" ht="15" hidden="false" customHeight="false" outlineLevel="0" collapsed="false">
      <c r="A778" s="33" t="s">
        <v>3492</v>
      </c>
      <c r="B778" s="33" t="s">
        <v>3493</v>
      </c>
      <c r="C778" s="33" t="s">
        <v>3494</v>
      </c>
      <c r="D778" s="33" t="s">
        <v>3495</v>
      </c>
      <c r="E778" s="33" t="s">
        <v>852</v>
      </c>
      <c r="F778" s="33" t="s">
        <v>685</v>
      </c>
      <c r="G778" s="33" t="s">
        <v>686</v>
      </c>
      <c r="H778" s="33" t="s">
        <v>687</v>
      </c>
      <c r="I778" s="33" t="n">
        <v>97</v>
      </c>
      <c r="J778" s="33" t="s">
        <v>864</v>
      </c>
      <c r="K778" s="35" t="n">
        <v>67109</v>
      </c>
      <c r="L778" s="36" t="n">
        <v>3.6</v>
      </c>
      <c r="M778" s="37" t="n">
        <v>20</v>
      </c>
      <c r="N778" s="37" t="n">
        <v>8400</v>
      </c>
      <c r="O778" s="37" t="n">
        <v>5</v>
      </c>
      <c r="P778" s="33" t="s">
        <v>688</v>
      </c>
    </row>
    <row r="779" customFormat="false" ht="15" hidden="false" customHeight="false" outlineLevel="0" collapsed="false">
      <c r="A779" s="33" t="s">
        <v>3496</v>
      </c>
      <c r="B779" s="33" t="s">
        <v>3497</v>
      </c>
      <c r="C779" s="33" t="s">
        <v>3498</v>
      </c>
      <c r="D779" s="33" t="s">
        <v>3499</v>
      </c>
      <c r="E779" s="33" t="s">
        <v>696</v>
      </c>
      <c r="F779" s="33" t="s">
        <v>685</v>
      </c>
      <c r="G779" s="33" t="s">
        <v>686</v>
      </c>
      <c r="H779" s="33" t="s">
        <v>687</v>
      </c>
      <c r="I779" s="33" t="n">
        <v>98</v>
      </c>
      <c r="J779" s="33" t="s">
        <v>701</v>
      </c>
      <c r="K779" s="35" t="n">
        <v>60975</v>
      </c>
      <c r="L779" s="36" t="n">
        <v>3.5</v>
      </c>
      <c r="M779" s="37" t="n">
        <v>0</v>
      </c>
      <c r="N779" s="37" t="n">
        <v>25000</v>
      </c>
      <c r="O779" s="37" t="n">
        <v>7</v>
      </c>
      <c r="P779" s="33" t="s">
        <v>688</v>
      </c>
    </row>
    <row r="780" customFormat="false" ht="15" hidden="false" customHeight="false" outlineLevel="0" collapsed="false">
      <c r="A780" s="33" t="s">
        <v>3500</v>
      </c>
      <c r="B780" s="33" t="s">
        <v>3501</v>
      </c>
      <c r="C780" s="33" t="s">
        <v>3502</v>
      </c>
      <c r="D780" s="33" t="s">
        <v>3502</v>
      </c>
      <c r="E780" s="33" t="s">
        <v>710</v>
      </c>
      <c r="F780" s="33" t="s">
        <v>685</v>
      </c>
      <c r="G780" s="33" t="s">
        <v>686</v>
      </c>
      <c r="H780" s="33" t="s">
        <v>687</v>
      </c>
      <c r="I780" s="33" t="n">
        <v>98</v>
      </c>
      <c r="J780" s="33" t="s">
        <v>737</v>
      </c>
      <c r="K780" s="35" t="n">
        <v>92796</v>
      </c>
      <c r="L780" s="36" t="n">
        <v>7.5</v>
      </c>
      <c r="M780" s="37" t="n">
        <v>6290</v>
      </c>
      <c r="N780" s="37" t="n">
        <v>49329</v>
      </c>
      <c r="O780" s="37" t="n">
        <v>18</v>
      </c>
      <c r="P780" s="33" t="s">
        <v>700</v>
      </c>
    </row>
    <row r="781" customFormat="false" ht="15" hidden="false" customHeight="false" outlineLevel="0" collapsed="false">
      <c r="A781" s="33" t="s">
        <v>3503</v>
      </c>
      <c r="B781" s="33" t="s">
        <v>3504</v>
      </c>
      <c r="C781" s="33" t="s">
        <v>3505</v>
      </c>
      <c r="D781" s="33" t="s">
        <v>1054</v>
      </c>
      <c r="E781" s="33" t="s">
        <v>749</v>
      </c>
      <c r="F781" s="33" t="s">
        <v>685</v>
      </c>
      <c r="G781" s="33" t="s">
        <v>686</v>
      </c>
      <c r="H781" s="33" t="s">
        <v>750</v>
      </c>
      <c r="I781" s="33" t="n">
        <v>98</v>
      </c>
      <c r="J781" s="33" t="s">
        <v>746</v>
      </c>
      <c r="K781" s="35" t="n">
        <v>77939</v>
      </c>
      <c r="L781" s="36" t="n">
        <v>5.9</v>
      </c>
      <c r="M781" s="37" t="n">
        <v>0</v>
      </c>
      <c r="N781" s="37" t="n">
        <v>7000</v>
      </c>
      <c r="O781" s="37" t="n">
        <v>1</v>
      </c>
      <c r="P781" s="33" t="s">
        <v>688</v>
      </c>
    </row>
    <row r="782" customFormat="false" ht="15" hidden="false" customHeight="false" outlineLevel="0" collapsed="false">
      <c r="A782" s="33" t="s">
        <v>3506</v>
      </c>
      <c r="B782" s="33" t="s">
        <v>3507</v>
      </c>
      <c r="C782" s="33" t="s">
        <v>3508</v>
      </c>
      <c r="D782" s="33" t="s">
        <v>2047</v>
      </c>
      <c r="E782" s="33" t="s">
        <v>749</v>
      </c>
      <c r="F782" s="33" t="s">
        <v>685</v>
      </c>
      <c r="G782" s="33" t="s">
        <v>686</v>
      </c>
      <c r="H782" s="33" t="s">
        <v>750</v>
      </c>
      <c r="I782" s="33" t="n">
        <v>98</v>
      </c>
      <c r="J782" s="33" t="s">
        <v>746</v>
      </c>
      <c r="K782" s="35" t="n">
        <v>62385</v>
      </c>
      <c r="L782" s="36" t="n">
        <v>3.4</v>
      </c>
      <c r="M782" s="37" t="n">
        <v>0</v>
      </c>
      <c r="N782" s="37" t="n">
        <v>11399</v>
      </c>
      <c r="O782" s="37" t="n">
        <v>2</v>
      </c>
      <c r="P782" s="33" t="s">
        <v>688</v>
      </c>
    </row>
    <row r="783" customFormat="false" ht="15" hidden="false" customHeight="false" outlineLevel="0" collapsed="false">
      <c r="A783" s="33" t="s">
        <v>3509</v>
      </c>
      <c r="B783" s="33" t="s">
        <v>3510</v>
      </c>
      <c r="C783" s="33" t="s">
        <v>3511</v>
      </c>
      <c r="D783" s="33" t="s">
        <v>3512</v>
      </c>
      <c r="E783" s="33" t="s">
        <v>1866</v>
      </c>
      <c r="F783" s="33" t="s">
        <v>685</v>
      </c>
      <c r="G783" s="33" t="s">
        <v>686</v>
      </c>
      <c r="H783" s="33" t="s">
        <v>733</v>
      </c>
      <c r="I783" s="33" t="n">
        <v>98</v>
      </c>
      <c r="J783" s="33" t="s">
        <v>785</v>
      </c>
      <c r="K783" s="35" t="n">
        <v>74947</v>
      </c>
      <c r="L783" s="36" t="n">
        <v>5.7</v>
      </c>
      <c r="M783" s="37" t="n">
        <v>0</v>
      </c>
      <c r="N783" s="37" t="n">
        <v>5083</v>
      </c>
      <c r="O783" s="37" t="n">
        <v>3</v>
      </c>
      <c r="P783" s="33" t="s">
        <v>700</v>
      </c>
    </row>
    <row r="784" customFormat="false" ht="15" hidden="false" customHeight="false" outlineLevel="0" collapsed="false">
      <c r="A784" s="33" t="s">
        <v>3513</v>
      </c>
      <c r="B784" s="33" t="s">
        <v>3514</v>
      </c>
      <c r="C784" s="33" t="s">
        <v>3515</v>
      </c>
      <c r="D784" s="33" t="s">
        <v>3516</v>
      </c>
      <c r="E784" s="33" t="s">
        <v>2437</v>
      </c>
      <c r="F784" s="33" t="s">
        <v>685</v>
      </c>
      <c r="G784" s="33" t="s">
        <v>686</v>
      </c>
      <c r="H784" s="33" t="s">
        <v>750</v>
      </c>
      <c r="I784" s="33" t="n">
        <v>98</v>
      </c>
      <c r="J784" s="33" t="s">
        <v>768</v>
      </c>
      <c r="K784" s="35" t="n">
        <v>72254</v>
      </c>
      <c r="L784" s="36" t="n">
        <v>4</v>
      </c>
      <c r="M784" s="37" t="n">
        <v>0</v>
      </c>
      <c r="N784" s="37" t="n">
        <v>7400</v>
      </c>
      <c r="O784" s="37" t="n">
        <v>1</v>
      </c>
      <c r="P784" s="33" t="s">
        <v>700</v>
      </c>
    </row>
    <row r="785" customFormat="false" ht="15" hidden="false" customHeight="false" outlineLevel="0" collapsed="false">
      <c r="A785" s="33" t="s">
        <v>3517</v>
      </c>
      <c r="B785" s="33" t="s">
        <v>3518</v>
      </c>
      <c r="C785" s="33" t="s">
        <v>3519</v>
      </c>
      <c r="D785" s="33" t="s">
        <v>3520</v>
      </c>
      <c r="E785" s="33" t="s">
        <v>852</v>
      </c>
      <c r="F785" s="33" t="s">
        <v>685</v>
      </c>
      <c r="G785" s="33" t="s">
        <v>686</v>
      </c>
      <c r="H785" s="33" t="s">
        <v>687</v>
      </c>
      <c r="I785" s="33" t="n">
        <v>98</v>
      </c>
      <c r="J785" s="33" t="s">
        <v>853</v>
      </c>
      <c r="K785" s="35" t="n">
        <v>80537</v>
      </c>
      <c r="L785" s="36" t="n">
        <v>5.2</v>
      </c>
      <c r="M785" s="37" t="n">
        <v>2360</v>
      </c>
      <c r="N785" s="37" t="n">
        <v>6051</v>
      </c>
      <c r="O785" s="37" t="n">
        <v>2</v>
      </c>
      <c r="P785" s="33" t="s">
        <v>688</v>
      </c>
    </row>
    <row r="786" customFormat="false" ht="15" hidden="false" customHeight="false" outlineLevel="0" collapsed="false">
      <c r="A786" s="33" t="s">
        <v>3521</v>
      </c>
      <c r="B786" s="33" t="s">
        <v>3522</v>
      </c>
      <c r="C786" s="33" t="s">
        <v>3523</v>
      </c>
      <c r="D786" s="33" t="s">
        <v>3524</v>
      </c>
      <c r="E786" s="33" t="s">
        <v>1789</v>
      </c>
      <c r="F786" s="33" t="s">
        <v>685</v>
      </c>
      <c r="G786" s="33" t="s">
        <v>686</v>
      </c>
      <c r="H786" s="33" t="s">
        <v>750</v>
      </c>
      <c r="I786" s="33" t="n">
        <v>98</v>
      </c>
      <c r="J786" s="33" t="s">
        <v>930</v>
      </c>
      <c r="K786" s="35" t="n">
        <v>83912</v>
      </c>
      <c r="L786" s="36" t="n">
        <v>6.8</v>
      </c>
      <c r="M786" s="37" t="n">
        <v>0</v>
      </c>
      <c r="N786" s="37" t="n">
        <v>3910</v>
      </c>
      <c r="O786" s="37" t="n">
        <v>0</v>
      </c>
      <c r="P786" s="33" t="s">
        <v>760</v>
      </c>
    </row>
    <row r="787" customFormat="false" ht="15" hidden="false" customHeight="false" outlineLevel="0" collapsed="false">
      <c r="A787" s="33" t="s">
        <v>3525</v>
      </c>
      <c r="B787" s="33"/>
      <c r="C787" s="33" t="s">
        <v>3526</v>
      </c>
      <c r="D787" s="33" t="s">
        <v>3527</v>
      </c>
      <c r="E787" s="33" t="s">
        <v>2556</v>
      </c>
      <c r="F787" s="33" t="s">
        <v>883</v>
      </c>
      <c r="G787" s="33" t="s">
        <v>884</v>
      </c>
      <c r="H787" s="33" t="s">
        <v>904</v>
      </c>
      <c r="I787" s="33" t="n">
        <v>98</v>
      </c>
      <c r="J787" s="33" t="s">
        <v>843</v>
      </c>
      <c r="K787" s="35"/>
      <c r="L787" s="36"/>
      <c r="M787" s="37" t="n">
        <v>0</v>
      </c>
      <c r="N787" s="37" t="n">
        <v>0</v>
      </c>
      <c r="O787" s="37" t="n">
        <v>0</v>
      </c>
      <c r="P787" s="33"/>
    </row>
    <row r="788" customFormat="false" ht="15" hidden="false" customHeight="false" outlineLevel="0" collapsed="false">
      <c r="A788" s="33" t="s">
        <v>3528</v>
      </c>
      <c r="B788" s="33"/>
      <c r="C788" s="33" t="s">
        <v>3529</v>
      </c>
      <c r="D788" s="33" t="s">
        <v>3530</v>
      </c>
      <c r="E788" s="33" t="s">
        <v>2215</v>
      </c>
      <c r="F788" s="33" t="s">
        <v>685</v>
      </c>
      <c r="G788" s="33" t="s">
        <v>686</v>
      </c>
      <c r="H788" s="33" t="s">
        <v>750</v>
      </c>
      <c r="I788" s="33" t="n">
        <v>98</v>
      </c>
      <c r="J788" s="33" t="s">
        <v>751</v>
      </c>
      <c r="K788" s="35" t="n">
        <v>89354</v>
      </c>
      <c r="L788" s="36" t="n">
        <v>7.2</v>
      </c>
      <c r="M788" s="37" t="n">
        <v>200</v>
      </c>
      <c r="N788" s="37" t="n">
        <v>3300</v>
      </c>
      <c r="O788" s="37" t="n">
        <v>0</v>
      </c>
      <c r="P788" s="33" t="s">
        <v>742</v>
      </c>
    </row>
    <row r="789" customFormat="false" ht="15" hidden="false" customHeight="false" outlineLevel="0" collapsed="false">
      <c r="A789" s="33" t="s">
        <v>3531</v>
      </c>
      <c r="B789" s="33" t="s">
        <v>3532</v>
      </c>
      <c r="C789" s="33" t="s">
        <v>3533</v>
      </c>
      <c r="D789" s="33" t="s">
        <v>3534</v>
      </c>
      <c r="E789" s="33" t="s">
        <v>1951</v>
      </c>
      <c r="F789" s="33" t="s">
        <v>685</v>
      </c>
      <c r="G789" s="33" t="s">
        <v>686</v>
      </c>
      <c r="H789" s="33" t="s">
        <v>750</v>
      </c>
      <c r="I789" s="33" t="n">
        <v>99</v>
      </c>
      <c r="J789" s="33" t="s">
        <v>1261</v>
      </c>
      <c r="K789" s="35" t="n">
        <v>63538</v>
      </c>
      <c r="L789" s="36" t="n">
        <v>3.8</v>
      </c>
      <c r="M789" s="37" t="n">
        <v>0</v>
      </c>
      <c r="N789" s="37" t="n">
        <v>18091</v>
      </c>
      <c r="O789" s="37" t="n">
        <v>0</v>
      </c>
      <c r="P789" s="33" t="s">
        <v>700</v>
      </c>
    </row>
    <row r="790" customFormat="false" ht="15" hidden="false" customHeight="false" outlineLevel="0" collapsed="false">
      <c r="A790" s="33" t="s">
        <v>3535</v>
      </c>
      <c r="B790" s="33" t="s">
        <v>3536</v>
      </c>
      <c r="C790" s="33" t="s">
        <v>3537</v>
      </c>
      <c r="D790" s="33" t="s">
        <v>3538</v>
      </c>
      <c r="E790" s="33" t="s">
        <v>696</v>
      </c>
      <c r="F790" s="33" t="s">
        <v>685</v>
      </c>
      <c r="G790" s="33" t="s">
        <v>686</v>
      </c>
      <c r="H790" s="33" t="s">
        <v>687</v>
      </c>
      <c r="I790" s="33" t="n">
        <v>99</v>
      </c>
      <c r="J790" s="33" t="s">
        <v>698</v>
      </c>
      <c r="K790" s="35" t="n">
        <v>90470</v>
      </c>
      <c r="L790" s="36" t="n">
        <v>8.3</v>
      </c>
      <c r="M790" s="37" t="n">
        <v>100</v>
      </c>
      <c r="N790" s="37" t="n">
        <v>12400</v>
      </c>
      <c r="O790" s="37" t="n">
        <v>0</v>
      </c>
      <c r="P790" s="33" t="s">
        <v>692</v>
      </c>
    </row>
    <row r="791" customFormat="false" ht="15" hidden="false" customHeight="false" outlineLevel="0" collapsed="false">
      <c r="A791" s="33" t="s">
        <v>3539</v>
      </c>
      <c r="B791" s="33"/>
      <c r="C791" s="33" t="s">
        <v>3540</v>
      </c>
      <c r="D791" s="33" t="s">
        <v>3541</v>
      </c>
      <c r="E791" s="33" t="s">
        <v>749</v>
      </c>
      <c r="F791" s="33" t="s">
        <v>883</v>
      </c>
      <c r="G791" s="33" t="s">
        <v>686</v>
      </c>
      <c r="H791" s="33" t="s">
        <v>687</v>
      </c>
      <c r="I791" s="33" t="n">
        <v>99</v>
      </c>
      <c r="J791" s="33" t="s">
        <v>746</v>
      </c>
      <c r="K791" s="35" t="n">
        <v>73288</v>
      </c>
      <c r="L791" s="36" t="n">
        <v>4.9</v>
      </c>
      <c r="M791" s="37" t="n">
        <v>0</v>
      </c>
      <c r="N791" s="37" t="n">
        <v>0</v>
      </c>
      <c r="O791" s="37" t="n">
        <v>1</v>
      </c>
      <c r="P791" s="33" t="s">
        <v>3542</v>
      </c>
    </row>
    <row r="792" customFormat="false" ht="15" hidden="false" customHeight="false" outlineLevel="0" collapsed="false">
      <c r="A792" s="33" t="s">
        <v>3543</v>
      </c>
      <c r="B792" s="33" t="s">
        <v>3544</v>
      </c>
      <c r="C792" s="33" t="s">
        <v>3545</v>
      </c>
      <c r="D792" s="33" t="s">
        <v>3162</v>
      </c>
      <c r="E792" s="33" t="s">
        <v>754</v>
      </c>
      <c r="F792" s="33" t="s">
        <v>685</v>
      </c>
      <c r="G792" s="33" t="s">
        <v>686</v>
      </c>
      <c r="H792" s="33" t="s">
        <v>687</v>
      </c>
      <c r="I792" s="33" t="n">
        <v>99</v>
      </c>
      <c r="J792" s="33" t="s">
        <v>751</v>
      </c>
      <c r="K792" s="35" t="n">
        <v>71080</v>
      </c>
      <c r="L792" s="36" t="n">
        <v>4.2</v>
      </c>
      <c r="M792" s="37" t="n">
        <v>0</v>
      </c>
      <c r="N792" s="37" t="n">
        <v>8000</v>
      </c>
      <c r="O792" s="37" t="n">
        <v>0</v>
      </c>
      <c r="P792" s="33" t="s">
        <v>688</v>
      </c>
    </row>
    <row r="793" customFormat="false" ht="15" hidden="false" customHeight="false" outlineLevel="0" collapsed="false">
      <c r="A793" s="33" t="s">
        <v>3546</v>
      </c>
      <c r="B793" s="33" t="s">
        <v>3547</v>
      </c>
      <c r="C793" s="33" t="s">
        <v>3548</v>
      </c>
      <c r="D793" s="33" t="s">
        <v>3549</v>
      </c>
      <c r="E793" s="33" t="s">
        <v>754</v>
      </c>
      <c r="F793" s="33" t="s">
        <v>685</v>
      </c>
      <c r="G793" s="33" t="s">
        <v>686</v>
      </c>
      <c r="H793" s="33" t="s">
        <v>687</v>
      </c>
      <c r="I793" s="33" t="n">
        <v>99</v>
      </c>
      <c r="J793" s="33" t="s">
        <v>751</v>
      </c>
      <c r="K793" s="35" t="n">
        <v>70900</v>
      </c>
      <c r="L793" s="36" t="n">
        <v>4.3</v>
      </c>
      <c r="M793" s="37" t="n">
        <v>600</v>
      </c>
      <c r="N793" s="37" t="n">
        <v>9500</v>
      </c>
      <c r="O793" s="37" t="n">
        <v>0</v>
      </c>
      <c r="P793" s="33" t="s">
        <v>742</v>
      </c>
    </row>
    <row r="794" customFormat="false" ht="15" hidden="false" customHeight="false" outlineLevel="0" collapsed="false">
      <c r="A794" s="33" t="s">
        <v>3550</v>
      </c>
      <c r="B794" s="33" t="s">
        <v>3551</v>
      </c>
      <c r="C794" s="33" t="s">
        <v>3552</v>
      </c>
      <c r="D794" s="33" t="s">
        <v>3553</v>
      </c>
      <c r="E794" s="33" t="s">
        <v>3119</v>
      </c>
      <c r="F794" s="33" t="s">
        <v>685</v>
      </c>
      <c r="G794" s="33" t="s">
        <v>686</v>
      </c>
      <c r="H794" s="33" t="s">
        <v>687</v>
      </c>
      <c r="I794" s="33" t="n">
        <v>99</v>
      </c>
      <c r="J794" s="33" t="s">
        <v>761</v>
      </c>
      <c r="K794" s="35" t="n">
        <v>76582</v>
      </c>
      <c r="L794" s="36" t="n">
        <v>5.3</v>
      </c>
      <c r="M794" s="37" t="n">
        <v>6383</v>
      </c>
      <c r="N794" s="37" t="n">
        <v>43999</v>
      </c>
      <c r="O794" s="37" t="n">
        <v>6</v>
      </c>
      <c r="P794" s="33" t="s">
        <v>692</v>
      </c>
    </row>
    <row r="795" customFormat="false" ht="15" hidden="false" customHeight="false" outlineLevel="0" collapsed="false">
      <c r="A795" s="33" t="s">
        <v>3554</v>
      </c>
      <c r="B795" s="33" t="s">
        <v>3555</v>
      </c>
      <c r="C795" s="33" t="s">
        <v>3556</v>
      </c>
      <c r="D795" s="33" t="s">
        <v>3557</v>
      </c>
      <c r="E795" s="33" t="s">
        <v>788</v>
      </c>
      <c r="F795" s="33" t="s">
        <v>685</v>
      </c>
      <c r="G795" s="33" t="s">
        <v>686</v>
      </c>
      <c r="H795" s="33" t="s">
        <v>733</v>
      </c>
      <c r="I795" s="33" t="n">
        <v>99</v>
      </c>
      <c r="J795" s="33" t="s">
        <v>785</v>
      </c>
      <c r="K795" s="35" t="n">
        <v>60895</v>
      </c>
      <c r="L795" s="36" t="n">
        <v>3.1</v>
      </c>
      <c r="M795" s="37" t="n">
        <v>0</v>
      </c>
      <c r="N795" s="37" t="n">
        <v>6750</v>
      </c>
      <c r="O795" s="37" t="n">
        <v>0</v>
      </c>
      <c r="P795" s="33" t="s">
        <v>723</v>
      </c>
    </row>
    <row r="796" customFormat="false" ht="15" hidden="false" customHeight="false" outlineLevel="0" collapsed="false">
      <c r="A796" s="33" t="s">
        <v>3558</v>
      </c>
      <c r="B796" s="33" t="s">
        <v>3559</v>
      </c>
      <c r="C796" s="33" t="s">
        <v>3560</v>
      </c>
      <c r="D796" s="33" t="s">
        <v>3561</v>
      </c>
      <c r="E796" s="33" t="s">
        <v>1069</v>
      </c>
      <c r="F796" s="33" t="s">
        <v>685</v>
      </c>
      <c r="G796" s="33" t="s">
        <v>686</v>
      </c>
      <c r="H796" s="33" t="s">
        <v>764</v>
      </c>
      <c r="I796" s="33" t="n">
        <v>99</v>
      </c>
      <c r="J796" s="33" t="s">
        <v>803</v>
      </c>
      <c r="K796" s="35" t="n">
        <v>68076</v>
      </c>
      <c r="L796" s="36" t="n">
        <v>4.4</v>
      </c>
      <c r="M796" s="37" t="n">
        <v>301</v>
      </c>
      <c r="N796" s="37" t="n">
        <v>4820</v>
      </c>
      <c r="O796" s="37" t="n">
        <v>1</v>
      </c>
      <c r="P796" s="33" t="s">
        <v>742</v>
      </c>
    </row>
    <row r="797" customFormat="false" ht="15" hidden="false" customHeight="false" outlineLevel="0" collapsed="false">
      <c r="A797" s="33" t="s">
        <v>3562</v>
      </c>
      <c r="B797" s="33"/>
      <c r="C797" s="33" t="s">
        <v>3563</v>
      </c>
      <c r="D797" s="33" t="s">
        <v>3563</v>
      </c>
      <c r="E797" s="33" t="s">
        <v>879</v>
      </c>
      <c r="F797" s="33" t="s">
        <v>685</v>
      </c>
      <c r="G797" s="33" t="s">
        <v>686</v>
      </c>
      <c r="H797" s="33" t="s">
        <v>687</v>
      </c>
      <c r="I797" s="33" t="n">
        <v>99</v>
      </c>
      <c r="J797" s="33" t="s">
        <v>689</v>
      </c>
      <c r="K797" s="35" t="n">
        <v>67561</v>
      </c>
      <c r="L797" s="36" t="n">
        <v>3.8</v>
      </c>
      <c r="M797" s="37" t="n">
        <v>50</v>
      </c>
      <c r="N797" s="37" t="n">
        <v>8200</v>
      </c>
      <c r="O797" s="37" t="n">
        <v>0</v>
      </c>
      <c r="P797" s="33" t="s">
        <v>688</v>
      </c>
    </row>
    <row r="798" customFormat="false" ht="15" hidden="false" customHeight="false" outlineLevel="0" collapsed="false">
      <c r="A798" s="33" t="s">
        <v>3564</v>
      </c>
      <c r="B798" s="33" t="s">
        <v>3565</v>
      </c>
      <c r="C798" s="33" t="s">
        <v>3566</v>
      </c>
      <c r="D798" s="33" t="s">
        <v>3567</v>
      </c>
      <c r="E798" s="33" t="s">
        <v>696</v>
      </c>
      <c r="F798" s="33" t="s">
        <v>685</v>
      </c>
      <c r="G798" s="33" t="s">
        <v>686</v>
      </c>
      <c r="H798" s="33" t="s">
        <v>687</v>
      </c>
      <c r="I798" s="33" t="n">
        <v>100</v>
      </c>
      <c r="J798" s="33" t="s">
        <v>693</v>
      </c>
      <c r="K798" s="35" t="n">
        <v>55954</v>
      </c>
      <c r="L798" s="36" t="n">
        <v>2.1</v>
      </c>
      <c r="M798" s="37" t="n">
        <v>0</v>
      </c>
      <c r="N798" s="37" t="n">
        <v>12200</v>
      </c>
      <c r="O798" s="37" t="n">
        <v>0</v>
      </c>
      <c r="P798" s="33" t="s">
        <v>688</v>
      </c>
    </row>
    <row r="799" customFormat="false" ht="15" hidden="false" customHeight="false" outlineLevel="0" collapsed="false">
      <c r="A799" s="33" t="s">
        <v>3568</v>
      </c>
      <c r="B799" s="33"/>
      <c r="C799" s="33" t="s">
        <v>3569</v>
      </c>
      <c r="D799" s="33" t="s">
        <v>3569</v>
      </c>
      <c r="E799" s="33" t="s">
        <v>710</v>
      </c>
      <c r="F799" s="33" t="s">
        <v>685</v>
      </c>
      <c r="G799" s="33" t="s">
        <v>686</v>
      </c>
      <c r="H799" s="33" t="s">
        <v>750</v>
      </c>
      <c r="I799" s="33" t="n">
        <v>100</v>
      </c>
      <c r="J799" s="33" t="s">
        <v>737</v>
      </c>
      <c r="K799" s="35" t="n">
        <v>86059</v>
      </c>
      <c r="L799" s="36" t="n">
        <v>6.6</v>
      </c>
      <c r="M799" s="37" t="n">
        <v>500</v>
      </c>
      <c r="N799" s="37" t="n">
        <v>16000</v>
      </c>
      <c r="O799" s="37" t="n">
        <v>0</v>
      </c>
      <c r="P799" s="33" t="s">
        <v>711</v>
      </c>
    </row>
    <row r="800" customFormat="false" ht="15" hidden="false" customHeight="false" outlineLevel="0" collapsed="false">
      <c r="A800" s="33" t="s">
        <v>3570</v>
      </c>
      <c r="B800" s="33" t="s">
        <v>3571</v>
      </c>
      <c r="C800" s="33" t="s">
        <v>3572</v>
      </c>
      <c r="D800" s="33" t="s">
        <v>1981</v>
      </c>
      <c r="E800" s="33" t="s">
        <v>3336</v>
      </c>
      <c r="F800" s="33" t="s">
        <v>685</v>
      </c>
      <c r="G800" s="33" t="s">
        <v>686</v>
      </c>
      <c r="H800" s="33" t="s">
        <v>750</v>
      </c>
      <c r="I800" s="33" t="n">
        <v>100</v>
      </c>
      <c r="J800" s="33" t="s">
        <v>746</v>
      </c>
      <c r="K800" s="35" t="n">
        <v>74905</v>
      </c>
      <c r="L800" s="36" t="n">
        <v>4.9</v>
      </c>
      <c r="M800" s="37" t="n">
        <v>2000</v>
      </c>
      <c r="N800" s="37" t="n">
        <v>15000</v>
      </c>
      <c r="O800" s="37" t="n">
        <v>7</v>
      </c>
      <c r="P800" s="33" t="s">
        <v>723</v>
      </c>
    </row>
    <row r="801" customFormat="false" ht="15" hidden="false" customHeight="false" outlineLevel="0" collapsed="false">
      <c r="A801" s="33" t="s">
        <v>3573</v>
      </c>
      <c r="B801" s="33"/>
      <c r="C801" s="33" t="s">
        <v>3574</v>
      </c>
      <c r="D801" s="33" t="s">
        <v>2610</v>
      </c>
      <c r="E801" s="33" t="s">
        <v>852</v>
      </c>
      <c r="F801" s="33" t="s">
        <v>685</v>
      </c>
      <c r="G801" s="33" t="s">
        <v>686</v>
      </c>
      <c r="H801" s="33" t="s">
        <v>687</v>
      </c>
      <c r="I801" s="33" t="n">
        <v>100</v>
      </c>
      <c r="J801" s="33" t="s">
        <v>864</v>
      </c>
      <c r="K801" s="35" t="n">
        <v>71655</v>
      </c>
      <c r="L801" s="36" t="n">
        <v>4.6</v>
      </c>
      <c r="M801" s="37" t="n">
        <v>25</v>
      </c>
      <c r="N801" s="37" t="n">
        <v>2900</v>
      </c>
      <c r="O801" s="37" t="n">
        <v>4</v>
      </c>
      <c r="P801" s="33" t="s">
        <v>692</v>
      </c>
    </row>
    <row r="802" customFormat="false" ht="15" hidden="false" customHeight="false" outlineLevel="0" collapsed="false">
      <c r="A802" s="33" t="s">
        <v>3575</v>
      </c>
      <c r="B802" s="33" t="s">
        <v>3576</v>
      </c>
      <c r="C802" s="33" t="s">
        <v>3577</v>
      </c>
      <c r="D802" s="33" t="s">
        <v>3578</v>
      </c>
      <c r="E802" s="33" t="s">
        <v>852</v>
      </c>
      <c r="F802" s="33" t="s">
        <v>685</v>
      </c>
      <c r="G802" s="33" t="s">
        <v>686</v>
      </c>
      <c r="H802" s="33" t="s">
        <v>764</v>
      </c>
      <c r="I802" s="33" t="n">
        <v>100</v>
      </c>
      <c r="J802" s="33" t="s">
        <v>849</v>
      </c>
      <c r="K802" s="35" t="n">
        <v>73690</v>
      </c>
      <c r="L802" s="36" t="n">
        <v>4.8</v>
      </c>
      <c r="M802" s="37" t="n">
        <v>200</v>
      </c>
      <c r="N802" s="37" t="n">
        <v>2000</v>
      </c>
      <c r="O802" s="37" t="n">
        <v>0</v>
      </c>
      <c r="P802" s="33" t="s">
        <v>688</v>
      </c>
    </row>
    <row r="803" customFormat="false" ht="15" hidden="false" customHeight="false" outlineLevel="0" collapsed="false">
      <c r="A803" s="33" t="s">
        <v>3579</v>
      </c>
      <c r="B803" s="33" t="s">
        <v>3580</v>
      </c>
      <c r="C803" s="33" t="s">
        <v>3581</v>
      </c>
      <c r="D803" s="33" t="s">
        <v>3582</v>
      </c>
      <c r="E803" s="33" t="s">
        <v>1789</v>
      </c>
      <c r="F803" s="33" t="s">
        <v>685</v>
      </c>
      <c r="G803" s="33" t="s">
        <v>686</v>
      </c>
      <c r="H803" s="33" t="s">
        <v>687</v>
      </c>
      <c r="I803" s="33" t="n">
        <v>100</v>
      </c>
      <c r="J803" s="33" t="s">
        <v>1351</v>
      </c>
      <c r="K803" s="35" t="n">
        <v>74389</v>
      </c>
      <c r="L803" s="36" t="n">
        <v>5.3</v>
      </c>
      <c r="M803" s="37" t="n">
        <v>583</v>
      </c>
      <c r="N803" s="37" t="n">
        <v>3408</v>
      </c>
      <c r="O803" s="37" t="n">
        <v>0</v>
      </c>
      <c r="P803" s="33" t="s">
        <v>711</v>
      </c>
    </row>
    <row r="804" customFormat="false" ht="15" hidden="false" customHeight="false" outlineLevel="0" collapsed="false">
      <c r="A804" s="33" t="s">
        <v>3583</v>
      </c>
      <c r="B804" s="33" t="s">
        <v>3584</v>
      </c>
      <c r="C804" s="33" t="s">
        <v>3585</v>
      </c>
      <c r="D804" s="33" t="s">
        <v>3586</v>
      </c>
      <c r="E804" s="33" t="s">
        <v>1951</v>
      </c>
      <c r="F804" s="33" t="s">
        <v>685</v>
      </c>
      <c r="G804" s="33" t="s">
        <v>686</v>
      </c>
      <c r="H804" s="33" t="s">
        <v>750</v>
      </c>
      <c r="I804" s="33" t="n">
        <v>101</v>
      </c>
      <c r="J804" s="33" t="s">
        <v>746</v>
      </c>
      <c r="K804" s="35" t="n">
        <v>82605</v>
      </c>
      <c r="L804" s="36" t="n">
        <v>6.2</v>
      </c>
      <c r="M804" s="37" t="n">
        <v>0</v>
      </c>
      <c r="N804" s="37" t="n">
        <v>27740</v>
      </c>
      <c r="O804" s="37" t="n">
        <v>1</v>
      </c>
      <c r="P804" s="33" t="s">
        <v>828</v>
      </c>
    </row>
    <row r="805" customFormat="false" ht="15" hidden="false" customHeight="false" outlineLevel="0" collapsed="false">
      <c r="A805" s="33" t="s">
        <v>3587</v>
      </c>
      <c r="B805" s="33" t="s">
        <v>3588</v>
      </c>
      <c r="C805" s="33" t="s">
        <v>3589</v>
      </c>
      <c r="D805" s="33" t="s">
        <v>3590</v>
      </c>
      <c r="E805" s="33" t="s">
        <v>706</v>
      </c>
      <c r="F805" s="33" t="s">
        <v>685</v>
      </c>
      <c r="G805" s="33" t="s">
        <v>686</v>
      </c>
      <c r="H805" s="33" t="s">
        <v>687</v>
      </c>
      <c r="I805" s="33" t="n">
        <v>101</v>
      </c>
      <c r="J805" s="33" t="s">
        <v>703</v>
      </c>
      <c r="K805" s="35" t="n">
        <v>107391</v>
      </c>
      <c r="L805" s="36" t="n">
        <v>9.7</v>
      </c>
      <c r="M805" s="37" t="n">
        <v>551</v>
      </c>
      <c r="N805" s="37" t="n">
        <v>1768</v>
      </c>
      <c r="O805" s="37" t="n">
        <v>1</v>
      </c>
      <c r="P805" s="33" t="s">
        <v>711</v>
      </c>
    </row>
    <row r="806" customFormat="false" ht="15" hidden="false" customHeight="false" outlineLevel="0" collapsed="false">
      <c r="A806" s="33" t="s">
        <v>3591</v>
      </c>
      <c r="B806" s="33" t="s">
        <v>3592</v>
      </c>
      <c r="C806" s="33" t="s">
        <v>3593</v>
      </c>
      <c r="D806" s="33" t="s">
        <v>3593</v>
      </c>
      <c r="E806" s="33" t="s">
        <v>710</v>
      </c>
      <c r="F806" s="33" t="s">
        <v>685</v>
      </c>
      <c r="G806" s="33" t="s">
        <v>686</v>
      </c>
      <c r="H806" s="33" t="s">
        <v>764</v>
      </c>
      <c r="I806" s="33" t="n">
        <v>101</v>
      </c>
      <c r="J806" s="33" t="s">
        <v>726</v>
      </c>
      <c r="K806" s="35" t="n">
        <v>123593</v>
      </c>
      <c r="L806" s="36" t="n">
        <v>10.4</v>
      </c>
      <c r="M806" s="37" t="n">
        <v>1454</v>
      </c>
      <c r="N806" s="37" t="n">
        <v>49326</v>
      </c>
      <c r="O806" s="37" t="n">
        <v>21</v>
      </c>
      <c r="P806" s="33" t="s">
        <v>688</v>
      </c>
    </row>
    <row r="807" customFormat="false" ht="15" hidden="false" customHeight="false" outlineLevel="0" collapsed="false">
      <c r="A807" s="33" t="s">
        <v>3594</v>
      </c>
      <c r="B807" s="33" t="s">
        <v>3595</v>
      </c>
      <c r="C807" s="33" t="s">
        <v>3596</v>
      </c>
      <c r="D807" s="33" t="s">
        <v>3597</v>
      </c>
      <c r="E807" s="33" t="s">
        <v>710</v>
      </c>
      <c r="F807" s="33" t="s">
        <v>685</v>
      </c>
      <c r="G807" s="33" t="s">
        <v>686</v>
      </c>
      <c r="H807" s="33" t="s">
        <v>764</v>
      </c>
      <c r="I807" s="33" t="n">
        <v>101</v>
      </c>
      <c r="J807" s="33" t="s">
        <v>724</v>
      </c>
      <c r="K807" s="35" t="n">
        <v>136569</v>
      </c>
      <c r="L807" s="36" t="n">
        <v>10.2</v>
      </c>
      <c r="M807" s="37" t="n">
        <v>6112</v>
      </c>
      <c r="N807" s="37" t="n">
        <v>8106</v>
      </c>
      <c r="O807" s="37" t="n">
        <v>1</v>
      </c>
      <c r="P807" s="33" t="s">
        <v>723</v>
      </c>
    </row>
    <row r="808" customFormat="false" ht="15" hidden="false" customHeight="false" outlineLevel="0" collapsed="false">
      <c r="A808" s="33" t="s">
        <v>3598</v>
      </c>
      <c r="B808" s="33" t="s">
        <v>3599</v>
      </c>
      <c r="C808" s="33" t="s">
        <v>3600</v>
      </c>
      <c r="D808" s="33" t="s">
        <v>3601</v>
      </c>
      <c r="E808" s="33" t="s">
        <v>797</v>
      </c>
      <c r="F808" s="33" t="s">
        <v>685</v>
      </c>
      <c r="G808" s="33" t="s">
        <v>686</v>
      </c>
      <c r="H808" s="33" t="s">
        <v>687</v>
      </c>
      <c r="I808" s="33" t="n">
        <v>101</v>
      </c>
      <c r="J808" s="33" t="s">
        <v>803</v>
      </c>
      <c r="K808" s="35" t="n">
        <v>62640</v>
      </c>
      <c r="L808" s="36" t="n">
        <v>3.3</v>
      </c>
      <c r="M808" s="37" t="n">
        <v>2298</v>
      </c>
      <c r="N808" s="37" t="n">
        <v>6572</v>
      </c>
      <c r="O808" s="37" t="n">
        <v>41</v>
      </c>
      <c r="P808" s="33" t="s">
        <v>688</v>
      </c>
    </row>
    <row r="809" customFormat="false" ht="15" hidden="false" customHeight="false" outlineLevel="0" collapsed="false">
      <c r="A809" s="33" t="s">
        <v>3602</v>
      </c>
      <c r="B809" s="33" t="s">
        <v>3603</v>
      </c>
      <c r="C809" s="33" t="s">
        <v>3604</v>
      </c>
      <c r="D809" s="33" t="s">
        <v>3605</v>
      </c>
      <c r="E809" s="33" t="s">
        <v>3606</v>
      </c>
      <c r="F809" s="33" t="s">
        <v>685</v>
      </c>
      <c r="G809" s="33" t="s">
        <v>686</v>
      </c>
      <c r="H809" s="33" t="s">
        <v>687</v>
      </c>
      <c r="I809" s="33" t="n">
        <v>101</v>
      </c>
      <c r="J809" s="33" t="s">
        <v>832</v>
      </c>
      <c r="K809" s="35" t="n">
        <v>94136</v>
      </c>
      <c r="L809" s="36" t="n">
        <v>7.9</v>
      </c>
      <c r="M809" s="37" t="n">
        <v>8500</v>
      </c>
      <c r="N809" s="37" t="n">
        <v>3194</v>
      </c>
      <c r="O809" s="37" t="n">
        <v>0</v>
      </c>
      <c r="P809" s="33" t="s">
        <v>688</v>
      </c>
    </row>
    <row r="810" customFormat="false" ht="15" hidden="false" customHeight="false" outlineLevel="0" collapsed="false">
      <c r="A810" s="33" t="s">
        <v>3607</v>
      </c>
      <c r="B810" s="33" t="s">
        <v>3608</v>
      </c>
      <c r="C810" s="33" t="s">
        <v>3609</v>
      </c>
      <c r="D810" s="33" t="s">
        <v>3610</v>
      </c>
      <c r="E810" s="33" t="s">
        <v>879</v>
      </c>
      <c r="F810" s="33" t="s">
        <v>685</v>
      </c>
      <c r="G810" s="33" t="s">
        <v>686</v>
      </c>
      <c r="H810" s="33" t="s">
        <v>687</v>
      </c>
      <c r="I810" s="33" t="n">
        <v>101</v>
      </c>
      <c r="J810" s="33" t="s">
        <v>876</v>
      </c>
      <c r="K810" s="35" t="n">
        <v>70287</v>
      </c>
      <c r="L810" s="36" t="n">
        <v>3.8</v>
      </c>
      <c r="M810" s="37" t="n">
        <v>100</v>
      </c>
      <c r="N810" s="37" t="n">
        <v>1303</v>
      </c>
      <c r="O810" s="37" t="n">
        <v>0</v>
      </c>
      <c r="P810" s="33" t="s">
        <v>688</v>
      </c>
    </row>
    <row r="811" customFormat="false" ht="15" hidden="false" customHeight="false" outlineLevel="0" collapsed="false">
      <c r="A811" s="33" t="s">
        <v>3611</v>
      </c>
      <c r="B811" s="33" t="s">
        <v>3612</v>
      </c>
      <c r="C811" s="33" t="s">
        <v>3613</v>
      </c>
      <c r="D811" s="33" t="s">
        <v>3614</v>
      </c>
      <c r="E811" s="33" t="s">
        <v>2319</v>
      </c>
      <c r="F811" s="33" t="s">
        <v>685</v>
      </c>
      <c r="G811" s="33" t="s">
        <v>686</v>
      </c>
      <c r="H811" s="33" t="s">
        <v>687</v>
      </c>
      <c r="I811" s="33" t="n">
        <v>101</v>
      </c>
      <c r="J811" s="33" t="s">
        <v>703</v>
      </c>
      <c r="K811" s="35" t="n">
        <v>85654</v>
      </c>
      <c r="L811" s="36" t="n">
        <v>6.1</v>
      </c>
      <c r="M811" s="37" t="n">
        <v>1520</v>
      </c>
      <c r="N811" s="37" t="n">
        <v>5260</v>
      </c>
      <c r="O811" s="37" t="n">
        <v>0</v>
      </c>
      <c r="P811" s="33" t="s">
        <v>711</v>
      </c>
    </row>
    <row r="812" customFormat="false" ht="15" hidden="false" customHeight="false" outlineLevel="0" collapsed="false">
      <c r="A812" s="33" t="s">
        <v>3615</v>
      </c>
      <c r="B812" s="33" t="s">
        <v>3616</v>
      </c>
      <c r="C812" s="33" t="s">
        <v>3617</v>
      </c>
      <c r="D812" s="33" t="s">
        <v>3618</v>
      </c>
      <c r="E812" s="33" t="s">
        <v>1951</v>
      </c>
      <c r="F812" s="33" t="s">
        <v>685</v>
      </c>
      <c r="G812" s="33" t="s">
        <v>686</v>
      </c>
      <c r="H812" s="33" t="s">
        <v>687</v>
      </c>
      <c r="I812" s="33" t="n">
        <v>102</v>
      </c>
      <c r="J812" s="33" t="s">
        <v>746</v>
      </c>
      <c r="K812" s="35" t="n">
        <v>69400</v>
      </c>
      <c r="L812" s="36" t="n">
        <v>4.4</v>
      </c>
      <c r="M812" s="37" t="n">
        <v>0</v>
      </c>
      <c r="N812" s="37" t="n">
        <v>26280</v>
      </c>
      <c r="O812" s="37" t="n">
        <v>1</v>
      </c>
      <c r="P812" s="33" t="s">
        <v>760</v>
      </c>
    </row>
    <row r="813" customFormat="false" ht="15" hidden="false" customHeight="false" outlineLevel="0" collapsed="false">
      <c r="A813" s="33" t="s">
        <v>3619</v>
      </c>
      <c r="B813" s="33"/>
      <c r="C813" s="33" t="s">
        <v>3620</v>
      </c>
      <c r="D813" s="33" t="s">
        <v>3621</v>
      </c>
      <c r="E813" s="33" t="s">
        <v>706</v>
      </c>
      <c r="F813" s="33" t="s">
        <v>685</v>
      </c>
      <c r="G813" s="33" t="s">
        <v>686</v>
      </c>
      <c r="H813" s="33" t="s">
        <v>687</v>
      </c>
      <c r="I813" s="33" t="n">
        <v>102</v>
      </c>
      <c r="J813" s="33" t="s">
        <v>703</v>
      </c>
      <c r="K813" s="35" t="n">
        <v>79190</v>
      </c>
      <c r="L813" s="36" t="n">
        <v>6.2</v>
      </c>
      <c r="M813" s="37" t="n">
        <v>0</v>
      </c>
      <c r="N813" s="37" t="n">
        <v>8904</v>
      </c>
      <c r="O813" s="37" t="n">
        <v>2</v>
      </c>
      <c r="P813" s="33" t="s">
        <v>828</v>
      </c>
    </row>
    <row r="814" customFormat="false" ht="15" hidden="false" customHeight="false" outlineLevel="0" collapsed="false">
      <c r="A814" s="33" t="s">
        <v>3622</v>
      </c>
      <c r="B814" s="33" t="s">
        <v>3623</v>
      </c>
      <c r="C814" s="33" t="s">
        <v>3624</v>
      </c>
      <c r="D814" s="33" t="s">
        <v>3625</v>
      </c>
      <c r="E814" s="33" t="s">
        <v>706</v>
      </c>
      <c r="F814" s="33" t="s">
        <v>685</v>
      </c>
      <c r="G814" s="33" t="s">
        <v>686</v>
      </c>
      <c r="H814" s="33" t="s">
        <v>1003</v>
      </c>
      <c r="I814" s="33" t="n">
        <v>102</v>
      </c>
      <c r="J814" s="33" t="s">
        <v>703</v>
      </c>
      <c r="K814" s="35" t="n">
        <v>66138</v>
      </c>
      <c r="L814" s="36" t="n">
        <v>3.3</v>
      </c>
      <c r="M814" s="37" t="n">
        <v>0</v>
      </c>
      <c r="N814" s="37" t="n">
        <v>12500</v>
      </c>
      <c r="O814" s="37" t="n">
        <v>0</v>
      </c>
      <c r="P814" s="33" t="s">
        <v>1107</v>
      </c>
    </row>
    <row r="815" customFormat="false" ht="15" hidden="false" customHeight="false" outlineLevel="0" collapsed="false">
      <c r="A815" s="33" t="s">
        <v>3626</v>
      </c>
      <c r="B815" s="33" t="s">
        <v>3627</v>
      </c>
      <c r="C815" s="33" t="s">
        <v>3628</v>
      </c>
      <c r="D815" s="33" t="s">
        <v>3553</v>
      </c>
      <c r="E815" s="33" t="s">
        <v>3119</v>
      </c>
      <c r="F815" s="33" t="s">
        <v>685</v>
      </c>
      <c r="G815" s="33" t="s">
        <v>686</v>
      </c>
      <c r="H815" s="33" t="s">
        <v>764</v>
      </c>
      <c r="I815" s="33" t="n">
        <v>102</v>
      </c>
      <c r="J815" s="33" t="s">
        <v>761</v>
      </c>
      <c r="K815" s="35" t="n">
        <v>76561</v>
      </c>
      <c r="L815" s="36" t="n">
        <v>5.4</v>
      </c>
      <c r="M815" s="37" t="n">
        <v>15531</v>
      </c>
      <c r="N815" s="37" t="n">
        <v>10030</v>
      </c>
      <c r="O815" s="37" t="n">
        <v>22</v>
      </c>
      <c r="P815" s="33" t="s">
        <v>692</v>
      </c>
    </row>
    <row r="816" customFormat="false" ht="15" hidden="false" customHeight="false" outlineLevel="0" collapsed="false">
      <c r="A816" s="33" t="s">
        <v>3629</v>
      </c>
      <c r="B816" s="33" t="s">
        <v>3630</v>
      </c>
      <c r="C816" s="33" t="s">
        <v>3631</v>
      </c>
      <c r="D816" s="33" t="s">
        <v>3632</v>
      </c>
      <c r="E816" s="33" t="s">
        <v>1343</v>
      </c>
      <c r="F816" s="33" t="s">
        <v>685</v>
      </c>
      <c r="G816" s="33" t="s">
        <v>686</v>
      </c>
      <c r="H816" s="33" t="s">
        <v>687</v>
      </c>
      <c r="I816" s="33" t="n">
        <v>102</v>
      </c>
      <c r="J816" s="33" t="s">
        <v>821</v>
      </c>
      <c r="K816" s="35" t="n">
        <v>113952</v>
      </c>
      <c r="L816" s="36" t="n">
        <v>11.1</v>
      </c>
      <c r="M816" s="37" t="n">
        <v>3004</v>
      </c>
      <c r="N816" s="37" t="n">
        <v>10564</v>
      </c>
      <c r="O816" s="37" t="n">
        <v>2</v>
      </c>
      <c r="P816" s="33" t="s">
        <v>688</v>
      </c>
    </row>
    <row r="817" customFormat="false" ht="15" hidden="false" customHeight="false" outlineLevel="0" collapsed="false">
      <c r="A817" s="33" t="s">
        <v>3633</v>
      </c>
      <c r="B817" s="33" t="s">
        <v>3634</v>
      </c>
      <c r="C817" s="33" t="s">
        <v>3635</v>
      </c>
      <c r="D817" s="33" t="s">
        <v>1413</v>
      </c>
      <c r="E817" s="33" t="s">
        <v>2437</v>
      </c>
      <c r="F817" s="33" t="s">
        <v>685</v>
      </c>
      <c r="G817" s="33" t="s">
        <v>686</v>
      </c>
      <c r="H817" s="33" t="s">
        <v>687</v>
      </c>
      <c r="I817" s="33" t="n">
        <v>102</v>
      </c>
      <c r="J817" s="33" t="s">
        <v>768</v>
      </c>
      <c r="K817" s="35" t="n">
        <v>82724</v>
      </c>
      <c r="L817" s="36" t="n">
        <v>6.3</v>
      </c>
      <c r="M817" s="37" t="n">
        <v>0</v>
      </c>
      <c r="N817" s="37" t="n">
        <v>6300</v>
      </c>
      <c r="O817" s="37" t="n">
        <v>0</v>
      </c>
      <c r="P817" s="33" t="s">
        <v>742</v>
      </c>
    </row>
    <row r="818" customFormat="false" ht="15" hidden="false" customHeight="false" outlineLevel="0" collapsed="false">
      <c r="A818" s="33" t="s">
        <v>3636</v>
      </c>
      <c r="B818" s="33" t="s">
        <v>3637</v>
      </c>
      <c r="C818" s="33" t="s">
        <v>3638</v>
      </c>
      <c r="D818" s="33" t="s">
        <v>3639</v>
      </c>
      <c r="E818" s="33" t="s">
        <v>852</v>
      </c>
      <c r="F818" s="33" t="s">
        <v>685</v>
      </c>
      <c r="G818" s="33" t="s">
        <v>686</v>
      </c>
      <c r="H818" s="33" t="s">
        <v>687</v>
      </c>
      <c r="I818" s="33" t="n">
        <v>102</v>
      </c>
      <c r="J818" s="33" t="s">
        <v>864</v>
      </c>
      <c r="K818" s="35" t="n">
        <v>74230</v>
      </c>
      <c r="L818" s="36" t="n">
        <v>4.6</v>
      </c>
      <c r="M818" s="37" t="n">
        <v>144</v>
      </c>
      <c r="N818" s="37" t="n">
        <v>240</v>
      </c>
      <c r="O818" s="37" t="n">
        <v>7</v>
      </c>
      <c r="P818" s="33" t="s">
        <v>688</v>
      </c>
    </row>
    <row r="819" customFormat="false" ht="15" hidden="false" customHeight="false" outlineLevel="0" collapsed="false">
      <c r="A819" s="33" t="s">
        <v>3640</v>
      </c>
      <c r="B819" s="33" t="s">
        <v>3641</v>
      </c>
      <c r="C819" s="33" t="s">
        <v>3642</v>
      </c>
      <c r="D819" s="33" t="s">
        <v>3643</v>
      </c>
      <c r="E819" s="33" t="s">
        <v>684</v>
      </c>
      <c r="F819" s="33" t="s">
        <v>685</v>
      </c>
      <c r="G819" s="33" t="s">
        <v>686</v>
      </c>
      <c r="H819" s="33" t="s">
        <v>687</v>
      </c>
      <c r="I819" s="33" t="n">
        <v>103</v>
      </c>
      <c r="J819" s="33" t="s">
        <v>681</v>
      </c>
      <c r="K819" s="35" t="n">
        <v>79023</v>
      </c>
      <c r="L819" s="36" t="n">
        <v>6.1</v>
      </c>
      <c r="M819" s="37" t="n">
        <v>55313</v>
      </c>
      <c r="N819" s="37" t="n">
        <v>36164</v>
      </c>
      <c r="O819" s="37" t="n">
        <v>3</v>
      </c>
      <c r="P819" s="33" t="s">
        <v>688</v>
      </c>
    </row>
    <row r="820" customFormat="false" ht="15" hidden="false" customHeight="false" outlineLevel="0" collapsed="false">
      <c r="A820" s="33" t="s">
        <v>3644</v>
      </c>
      <c r="B820" s="33"/>
      <c r="C820" s="33" t="s">
        <v>3645</v>
      </c>
      <c r="D820" s="33" t="s">
        <v>3646</v>
      </c>
      <c r="E820" s="33" t="s">
        <v>754</v>
      </c>
      <c r="F820" s="33" t="s">
        <v>685</v>
      </c>
      <c r="G820" s="33" t="s">
        <v>686</v>
      </c>
      <c r="H820" s="33" t="s">
        <v>687</v>
      </c>
      <c r="I820" s="33" t="n">
        <v>103</v>
      </c>
      <c r="J820" s="33" t="s">
        <v>755</v>
      </c>
      <c r="K820" s="35" t="n">
        <v>76826</v>
      </c>
      <c r="L820" s="36" t="n">
        <v>5.5</v>
      </c>
      <c r="M820" s="37" t="n">
        <v>1500</v>
      </c>
      <c r="N820" s="37" t="n">
        <v>4000</v>
      </c>
      <c r="O820" s="37" t="n">
        <v>0</v>
      </c>
      <c r="P820" s="33" t="s">
        <v>688</v>
      </c>
    </row>
    <row r="821" customFormat="false" ht="15" hidden="false" customHeight="false" outlineLevel="0" collapsed="false">
      <c r="A821" s="33" t="s">
        <v>3647</v>
      </c>
      <c r="B821" s="33" t="s">
        <v>3648</v>
      </c>
      <c r="C821" s="33" t="s">
        <v>3649</v>
      </c>
      <c r="D821" s="33" t="s">
        <v>3650</v>
      </c>
      <c r="E821" s="33" t="s">
        <v>754</v>
      </c>
      <c r="F821" s="33" t="s">
        <v>685</v>
      </c>
      <c r="G821" s="33" t="s">
        <v>686</v>
      </c>
      <c r="H821" s="33" t="s">
        <v>687</v>
      </c>
      <c r="I821" s="33" t="n">
        <v>103</v>
      </c>
      <c r="J821" s="33" t="s">
        <v>755</v>
      </c>
      <c r="K821" s="35" t="n">
        <v>77221</v>
      </c>
      <c r="L821" s="36" t="n">
        <v>5.6</v>
      </c>
      <c r="M821" s="37" t="n">
        <v>0</v>
      </c>
      <c r="N821" s="37" t="n">
        <v>10000</v>
      </c>
      <c r="O821" s="37" t="n">
        <v>0</v>
      </c>
      <c r="P821" s="33" t="s">
        <v>688</v>
      </c>
    </row>
    <row r="822" customFormat="false" ht="15" hidden="false" customHeight="false" outlineLevel="0" collapsed="false">
      <c r="A822" s="33" t="s">
        <v>3651</v>
      </c>
      <c r="B822" s="33" t="s">
        <v>3652</v>
      </c>
      <c r="C822" s="33" t="s">
        <v>3653</v>
      </c>
      <c r="D822" s="33" t="s">
        <v>3654</v>
      </c>
      <c r="E822" s="33" t="s">
        <v>759</v>
      </c>
      <c r="F822" s="33" t="s">
        <v>685</v>
      </c>
      <c r="G822" s="33" t="s">
        <v>686</v>
      </c>
      <c r="H822" s="33" t="s">
        <v>687</v>
      </c>
      <c r="I822" s="33" t="n">
        <v>103</v>
      </c>
      <c r="J822" s="33" t="s">
        <v>751</v>
      </c>
      <c r="K822" s="35" t="n">
        <v>75602</v>
      </c>
      <c r="L822" s="36" t="n">
        <v>4.5</v>
      </c>
      <c r="M822" s="37" t="n">
        <v>642</v>
      </c>
      <c r="N822" s="37" t="n">
        <v>4922</v>
      </c>
      <c r="O822" s="37" t="n">
        <v>5</v>
      </c>
      <c r="P822" s="33" t="s">
        <v>760</v>
      </c>
    </row>
    <row r="823" customFormat="false" ht="15" hidden="false" customHeight="false" outlineLevel="0" collapsed="false">
      <c r="A823" s="33" t="s">
        <v>3655</v>
      </c>
      <c r="B823" s="33" t="s">
        <v>3656</v>
      </c>
      <c r="C823" s="33" t="s">
        <v>1918</v>
      </c>
      <c r="D823" s="33" t="s">
        <v>3657</v>
      </c>
      <c r="E823" s="33" t="s">
        <v>1069</v>
      </c>
      <c r="F823" s="33" t="s">
        <v>685</v>
      </c>
      <c r="G823" s="33" t="s">
        <v>686</v>
      </c>
      <c r="H823" s="33" t="s">
        <v>687</v>
      </c>
      <c r="I823" s="33" t="n">
        <v>103</v>
      </c>
      <c r="J823" s="33" t="s">
        <v>793</v>
      </c>
      <c r="K823" s="35" t="n">
        <v>75323</v>
      </c>
      <c r="L823" s="36" t="n">
        <v>5.5</v>
      </c>
      <c r="M823" s="37" t="n">
        <v>611</v>
      </c>
      <c r="N823" s="37" t="n">
        <v>5333</v>
      </c>
      <c r="O823" s="37" t="n">
        <v>1</v>
      </c>
      <c r="P823" s="33" t="s">
        <v>723</v>
      </c>
    </row>
    <row r="824" customFormat="false" ht="15" hidden="false" customHeight="false" outlineLevel="0" collapsed="false">
      <c r="A824" s="33" t="s">
        <v>3658</v>
      </c>
      <c r="B824" s="33"/>
      <c r="C824" s="33" t="s">
        <v>3659</v>
      </c>
      <c r="D824" s="33" t="s">
        <v>3660</v>
      </c>
      <c r="E824" s="33" t="s">
        <v>879</v>
      </c>
      <c r="F824" s="33" t="s">
        <v>685</v>
      </c>
      <c r="G824" s="33" t="s">
        <v>686</v>
      </c>
      <c r="H824" s="33" t="s">
        <v>687</v>
      </c>
      <c r="I824" s="33" t="n">
        <v>103</v>
      </c>
      <c r="J824" s="33" t="s">
        <v>876</v>
      </c>
      <c r="K824" s="35" t="n">
        <v>76375</v>
      </c>
      <c r="L824" s="36" t="n">
        <v>4.3</v>
      </c>
      <c r="M824" s="37" t="n">
        <v>30</v>
      </c>
      <c r="N824" s="37" t="n">
        <v>1114</v>
      </c>
      <c r="O824" s="37" t="n">
        <v>1</v>
      </c>
      <c r="P824" s="33" t="s">
        <v>688</v>
      </c>
    </row>
    <row r="825" customFormat="false" ht="15" hidden="false" customHeight="false" outlineLevel="0" collapsed="false">
      <c r="A825" s="33" t="s">
        <v>3661</v>
      </c>
      <c r="B825" s="33" t="s">
        <v>3662</v>
      </c>
      <c r="C825" s="33" t="s">
        <v>3663</v>
      </c>
      <c r="D825" s="33" t="s">
        <v>3664</v>
      </c>
      <c r="E825" s="33" t="s">
        <v>1395</v>
      </c>
      <c r="F825" s="33" t="s">
        <v>685</v>
      </c>
      <c r="G825" s="33" t="s">
        <v>686</v>
      </c>
      <c r="H825" s="33" t="s">
        <v>750</v>
      </c>
      <c r="I825" s="33" t="n">
        <v>103</v>
      </c>
      <c r="J825" s="33" t="s">
        <v>825</v>
      </c>
      <c r="K825" s="35" t="n">
        <v>88589</v>
      </c>
      <c r="L825" s="36" t="n">
        <v>7.1</v>
      </c>
      <c r="M825" s="37" t="n">
        <v>300</v>
      </c>
      <c r="N825" s="37" t="n">
        <v>1500</v>
      </c>
      <c r="O825" s="37" t="n">
        <v>1</v>
      </c>
      <c r="P825" s="33" t="s">
        <v>760</v>
      </c>
    </row>
    <row r="826" customFormat="false" ht="15" hidden="false" customHeight="false" outlineLevel="0" collapsed="false">
      <c r="A826" s="33" t="s">
        <v>3665</v>
      </c>
      <c r="B826" s="33" t="s">
        <v>3666</v>
      </c>
      <c r="C826" s="33" t="s">
        <v>3667</v>
      </c>
      <c r="D826" s="33" t="s">
        <v>3668</v>
      </c>
      <c r="E826" s="33" t="s">
        <v>2319</v>
      </c>
      <c r="F826" s="33" t="s">
        <v>685</v>
      </c>
      <c r="G826" s="33" t="s">
        <v>686</v>
      </c>
      <c r="H826" s="33" t="s">
        <v>687</v>
      </c>
      <c r="I826" s="33" t="n">
        <v>103</v>
      </c>
      <c r="J826" s="33" t="s">
        <v>876</v>
      </c>
      <c r="K826" s="35" t="n">
        <v>83488</v>
      </c>
      <c r="L826" s="36" t="n">
        <v>4.7</v>
      </c>
      <c r="M826" s="37" t="n">
        <v>16</v>
      </c>
      <c r="N826" s="37" t="n">
        <v>1700</v>
      </c>
      <c r="O826" s="37" t="n">
        <v>0</v>
      </c>
      <c r="P826" s="33" t="s">
        <v>692</v>
      </c>
    </row>
    <row r="827" customFormat="false" ht="15" hidden="false" customHeight="false" outlineLevel="0" collapsed="false">
      <c r="A827" s="33" t="s">
        <v>3669</v>
      </c>
      <c r="B827" s="33" t="s">
        <v>3670</v>
      </c>
      <c r="C827" s="33" t="s">
        <v>3671</v>
      </c>
      <c r="D827" s="33" t="s">
        <v>3672</v>
      </c>
      <c r="E827" s="33" t="s">
        <v>1951</v>
      </c>
      <c r="F827" s="33" t="s">
        <v>685</v>
      </c>
      <c r="G827" s="33" t="s">
        <v>686</v>
      </c>
      <c r="H827" s="33" t="s">
        <v>750</v>
      </c>
      <c r="I827" s="33" t="n">
        <v>104</v>
      </c>
      <c r="J827" s="33" t="s">
        <v>746</v>
      </c>
      <c r="K827" s="35" t="n">
        <v>74478</v>
      </c>
      <c r="L827" s="36" t="n">
        <v>5.4</v>
      </c>
      <c r="M827" s="37"/>
      <c r="N827" s="37"/>
      <c r="O827" s="37"/>
      <c r="P827" s="33"/>
    </row>
    <row r="828" customFormat="false" ht="15" hidden="false" customHeight="false" outlineLevel="0" collapsed="false">
      <c r="A828" s="33" t="s">
        <v>3673</v>
      </c>
      <c r="B828" s="33" t="s">
        <v>3674</v>
      </c>
      <c r="C828" s="33" t="s">
        <v>3675</v>
      </c>
      <c r="D828" s="33" t="s">
        <v>3676</v>
      </c>
      <c r="E828" s="33" t="s">
        <v>1951</v>
      </c>
      <c r="F828" s="33" t="s">
        <v>685</v>
      </c>
      <c r="G828" s="33" t="s">
        <v>686</v>
      </c>
      <c r="H828" s="33" t="s">
        <v>750</v>
      </c>
      <c r="I828" s="33" t="n">
        <v>104</v>
      </c>
      <c r="J828" s="33" t="s">
        <v>717</v>
      </c>
      <c r="K828" s="35" t="n">
        <v>58797</v>
      </c>
      <c r="L828" s="36" t="n">
        <v>2.5</v>
      </c>
      <c r="M828" s="37" t="n">
        <v>0</v>
      </c>
      <c r="N828" s="37" t="n">
        <v>3675</v>
      </c>
      <c r="O828" s="37" t="n">
        <v>0</v>
      </c>
      <c r="P828" s="33" t="s">
        <v>828</v>
      </c>
    </row>
    <row r="829" customFormat="false" ht="15" hidden="false" customHeight="false" outlineLevel="0" collapsed="false">
      <c r="A829" s="33" t="s">
        <v>3677</v>
      </c>
      <c r="B829" s="33" t="s">
        <v>3678</v>
      </c>
      <c r="C829" s="33" t="s">
        <v>3679</v>
      </c>
      <c r="D829" s="33" t="s">
        <v>2980</v>
      </c>
      <c r="E829" s="33" t="s">
        <v>710</v>
      </c>
      <c r="F829" s="33" t="s">
        <v>685</v>
      </c>
      <c r="G829" s="33" t="s">
        <v>686</v>
      </c>
      <c r="H829" s="33" t="s">
        <v>687</v>
      </c>
      <c r="I829" s="33" t="n">
        <v>104</v>
      </c>
      <c r="J829" s="33" t="s">
        <v>726</v>
      </c>
      <c r="K829" s="35" t="n">
        <v>110439</v>
      </c>
      <c r="L829" s="36" t="n">
        <v>9</v>
      </c>
      <c r="M829" s="37" t="n">
        <v>0</v>
      </c>
      <c r="N829" s="37" t="n">
        <v>28816</v>
      </c>
      <c r="O829" s="37" t="n">
        <v>8</v>
      </c>
      <c r="P829" s="33" t="s">
        <v>711</v>
      </c>
    </row>
    <row r="830" customFormat="false" ht="15" hidden="false" customHeight="false" outlineLevel="0" collapsed="false">
      <c r="A830" s="33" t="s">
        <v>3680</v>
      </c>
      <c r="B830" s="33" t="s">
        <v>3681</v>
      </c>
      <c r="C830" s="33" t="s">
        <v>3682</v>
      </c>
      <c r="D830" s="33" t="s">
        <v>3683</v>
      </c>
      <c r="E830" s="33" t="s">
        <v>749</v>
      </c>
      <c r="F830" s="33" t="s">
        <v>883</v>
      </c>
      <c r="G830" s="33" t="s">
        <v>686</v>
      </c>
      <c r="H830" s="33" t="s">
        <v>1182</v>
      </c>
      <c r="I830" s="33" t="n">
        <v>104</v>
      </c>
      <c r="J830" s="33" t="s">
        <v>746</v>
      </c>
      <c r="K830" s="35" t="n">
        <v>63943</v>
      </c>
      <c r="L830" s="36" t="n">
        <v>3.9</v>
      </c>
      <c r="M830" s="37" t="n">
        <v>0</v>
      </c>
      <c r="N830" s="37" t="n">
        <v>0</v>
      </c>
      <c r="O830" s="37" t="n">
        <v>0</v>
      </c>
      <c r="P830" s="33"/>
    </row>
    <row r="831" customFormat="false" ht="15" hidden="false" customHeight="false" outlineLevel="0" collapsed="false">
      <c r="A831" s="33" t="s">
        <v>3684</v>
      </c>
      <c r="B831" s="33" t="s">
        <v>3685</v>
      </c>
      <c r="C831" s="33" t="s">
        <v>3686</v>
      </c>
      <c r="D831" s="33" t="s">
        <v>3687</v>
      </c>
      <c r="E831" s="33" t="s">
        <v>797</v>
      </c>
      <c r="F831" s="33" t="s">
        <v>685</v>
      </c>
      <c r="G831" s="33" t="s">
        <v>686</v>
      </c>
      <c r="H831" s="33" t="s">
        <v>687</v>
      </c>
      <c r="I831" s="33" t="n">
        <v>104</v>
      </c>
      <c r="J831" s="33" t="s">
        <v>803</v>
      </c>
      <c r="K831" s="35" t="n">
        <v>74775</v>
      </c>
      <c r="L831" s="36" t="n">
        <v>5</v>
      </c>
      <c r="M831" s="37" t="n">
        <v>2799</v>
      </c>
      <c r="N831" s="37" t="n">
        <v>3890</v>
      </c>
      <c r="O831" s="37" t="n">
        <v>0</v>
      </c>
      <c r="P831" s="33" t="s">
        <v>688</v>
      </c>
    </row>
    <row r="832" customFormat="false" ht="15" hidden="false" customHeight="false" outlineLevel="0" collapsed="false">
      <c r="A832" s="33" t="s">
        <v>3688</v>
      </c>
      <c r="B832" s="33"/>
      <c r="C832" s="33" t="s">
        <v>3689</v>
      </c>
      <c r="D832" s="33" t="s">
        <v>3690</v>
      </c>
      <c r="E832" s="33" t="s">
        <v>2437</v>
      </c>
      <c r="F832" s="33" t="s">
        <v>685</v>
      </c>
      <c r="G832" s="33" t="s">
        <v>686</v>
      </c>
      <c r="H832" s="33" t="s">
        <v>687</v>
      </c>
      <c r="I832" s="33" t="n">
        <v>104</v>
      </c>
      <c r="J832" s="33" t="s">
        <v>768</v>
      </c>
      <c r="K832" s="35" t="n">
        <v>86568</v>
      </c>
      <c r="L832" s="36" t="n">
        <v>6.9</v>
      </c>
      <c r="M832" s="37" t="n">
        <v>660</v>
      </c>
      <c r="N832" s="37" t="n">
        <v>12000</v>
      </c>
      <c r="O832" s="37" t="n">
        <v>1</v>
      </c>
      <c r="P832" s="33" t="s">
        <v>742</v>
      </c>
    </row>
    <row r="833" customFormat="false" ht="15" hidden="false" customHeight="false" outlineLevel="0" collapsed="false">
      <c r="A833" s="33" t="s">
        <v>3691</v>
      </c>
      <c r="B833" s="33" t="s">
        <v>3692</v>
      </c>
      <c r="C833" s="33" t="s">
        <v>3693</v>
      </c>
      <c r="D833" s="33" t="s">
        <v>3374</v>
      </c>
      <c r="E833" s="33" t="s">
        <v>3375</v>
      </c>
      <c r="F833" s="33" t="s">
        <v>685</v>
      </c>
      <c r="G833" s="33" t="s">
        <v>686</v>
      </c>
      <c r="H833" s="33" t="s">
        <v>687</v>
      </c>
      <c r="I833" s="33" t="n">
        <v>104</v>
      </c>
      <c r="J833" s="33" t="s">
        <v>864</v>
      </c>
      <c r="K833" s="35" t="n">
        <v>69180</v>
      </c>
      <c r="L833" s="36" t="n">
        <v>4.1</v>
      </c>
      <c r="M833" s="37" t="n">
        <v>260</v>
      </c>
      <c r="N833" s="37" t="n">
        <v>15386</v>
      </c>
      <c r="O833" s="37" t="n">
        <v>1</v>
      </c>
      <c r="P833" s="33" t="s">
        <v>700</v>
      </c>
    </row>
    <row r="834" customFormat="false" ht="15" hidden="false" customHeight="false" outlineLevel="0" collapsed="false">
      <c r="A834" s="33" t="s">
        <v>3694</v>
      </c>
      <c r="B834" s="33" t="s">
        <v>3695</v>
      </c>
      <c r="C834" s="33" t="s">
        <v>3696</v>
      </c>
      <c r="D834" s="33" t="s">
        <v>1919</v>
      </c>
      <c r="E834" s="33" t="s">
        <v>852</v>
      </c>
      <c r="F834" s="33" t="s">
        <v>685</v>
      </c>
      <c r="G834" s="33" t="s">
        <v>686</v>
      </c>
      <c r="H834" s="33" t="s">
        <v>687</v>
      </c>
      <c r="I834" s="33" t="n">
        <v>104</v>
      </c>
      <c r="J834" s="33" t="s">
        <v>873</v>
      </c>
      <c r="K834" s="35" t="n">
        <v>68932</v>
      </c>
      <c r="L834" s="36" t="n">
        <v>3.8</v>
      </c>
      <c r="M834" s="37" t="n">
        <v>0</v>
      </c>
      <c r="N834" s="37" t="n">
        <v>4000</v>
      </c>
      <c r="O834" s="37" t="n">
        <v>0</v>
      </c>
      <c r="P834" s="33" t="s">
        <v>760</v>
      </c>
    </row>
    <row r="835" customFormat="false" ht="15" hidden="false" customHeight="false" outlineLevel="0" collapsed="false">
      <c r="A835" s="33" t="s">
        <v>3697</v>
      </c>
      <c r="B835" s="33" t="s">
        <v>3698</v>
      </c>
      <c r="C835" s="33" t="s">
        <v>3699</v>
      </c>
      <c r="D835" s="33" t="s">
        <v>3700</v>
      </c>
      <c r="E835" s="33" t="s">
        <v>852</v>
      </c>
      <c r="F835" s="33" t="s">
        <v>685</v>
      </c>
      <c r="G835" s="33" t="s">
        <v>686</v>
      </c>
      <c r="H835" s="33" t="s">
        <v>687</v>
      </c>
      <c r="I835" s="33" t="n">
        <v>104</v>
      </c>
      <c r="J835" s="33" t="s">
        <v>864</v>
      </c>
      <c r="K835" s="35" t="n">
        <v>73902</v>
      </c>
      <c r="L835" s="36" t="n">
        <v>4.9</v>
      </c>
      <c r="M835" s="37" t="n">
        <v>374</v>
      </c>
      <c r="N835" s="37" t="n">
        <v>8392</v>
      </c>
      <c r="O835" s="37" t="n">
        <v>5</v>
      </c>
      <c r="P835" s="33" t="s">
        <v>723</v>
      </c>
    </row>
    <row r="836" customFormat="false" ht="15" hidden="false" customHeight="false" outlineLevel="0" collapsed="false">
      <c r="A836" s="33" t="s">
        <v>3701</v>
      </c>
      <c r="B836" s="33" t="s">
        <v>3702</v>
      </c>
      <c r="C836" s="33" t="s">
        <v>3703</v>
      </c>
      <c r="D836" s="33" t="s">
        <v>3495</v>
      </c>
      <c r="E836" s="33" t="s">
        <v>852</v>
      </c>
      <c r="F836" s="33" t="s">
        <v>685</v>
      </c>
      <c r="G836" s="33" t="s">
        <v>686</v>
      </c>
      <c r="H836" s="33" t="s">
        <v>687</v>
      </c>
      <c r="I836" s="33" t="n">
        <v>104</v>
      </c>
      <c r="J836" s="33" t="s">
        <v>864</v>
      </c>
      <c r="K836" s="35" t="n">
        <v>66243</v>
      </c>
      <c r="L836" s="36" t="n">
        <v>3.4</v>
      </c>
      <c r="M836" s="37" t="n">
        <v>0</v>
      </c>
      <c r="N836" s="37" t="n">
        <v>1262</v>
      </c>
      <c r="O836" s="37" t="n">
        <v>1</v>
      </c>
      <c r="P836" s="33" t="s">
        <v>700</v>
      </c>
    </row>
    <row r="837" customFormat="false" ht="15" hidden="false" customHeight="false" outlineLevel="0" collapsed="false">
      <c r="A837" s="33" t="s">
        <v>3704</v>
      </c>
      <c r="B837" s="33"/>
      <c r="C837" s="33" t="s">
        <v>3705</v>
      </c>
      <c r="D837" s="33" t="s">
        <v>3706</v>
      </c>
      <c r="E837" s="33" t="s">
        <v>879</v>
      </c>
      <c r="F837" s="33" t="s">
        <v>685</v>
      </c>
      <c r="G837" s="33" t="s">
        <v>686</v>
      </c>
      <c r="H837" s="33" t="s">
        <v>909</v>
      </c>
      <c r="I837" s="33" t="n">
        <v>104</v>
      </c>
      <c r="J837" s="33" t="s">
        <v>689</v>
      </c>
      <c r="K837" s="35" t="n">
        <v>84622</v>
      </c>
      <c r="L837" s="36" t="n">
        <v>6.3</v>
      </c>
      <c r="M837" s="37" t="n">
        <v>10</v>
      </c>
      <c r="N837" s="37" t="n">
        <v>3000</v>
      </c>
      <c r="O837" s="37" t="n">
        <v>0</v>
      </c>
      <c r="P837" s="33" t="s">
        <v>688</v>
      </c>
    </row>
    <row r="838" customFormat="false" ht="15" hidden="false" customHeight="false" outlineLevel="0" collapsed="false">
      <c r="A838" s="33" t="s">
        <v>3707</v>
      </c>
      <c r="B838" s="33" t="s">
        <v>3708</v>
      </c>
      <c r="C838" s="33" t="s">
        <v>3709</v>
      </c>
      <c r="D838" s="33" t="s">
        <v>3710</v>
      </c>
      <c r="E838" s="33" t="s">
        <v>879</v>
      </c>
      <c r="F838" s="33" t="s">
        <v>685</v>
      </c>
      <c r="G838" s="33" t="s">
        <v>686</v>
      </c>
      <c r="H838" s="33" t="s">
        <v>687</v>
      </c>
      <c r="I838" s="33" t="n">
        <v>104</v>
      </c>
      <c r="J838" s="33" t="s">
        <v>876</v>
      </c>
      <c r="K838" s="35" t="n">
        <v>75561</v>
      </c>
      <c r="L838" s="36" t="n">
        <v>4</v>
      </c>
      <c r="M838" s="37" t="n">
        <v>104</v>
      </c>
      <c r="N838" s="37" t="n">
        <v>2700</v>
      </c>
      <c r="O838" s="37" t="n">
        <v>0</v>
      </c>
      <c r="P838" s="33" t="s">
        <v>688</v>
      </c>
    </row>
    <row r="839" customFormat="false" ht="15" hidden="false" customHeight="false" outlineLevel="0" collapsed="false">
      <c r="A839" s="33" t="s">
        <v>3711</v>
      </c>
      <c r="B839" s="33" t="s">
        <v>3712</v>
      </c>
      <c r="C839" s="33" t="s">
        <v>3713</v>
      </c>
      <c r="D839" s="33" t="s">
        <v>2172</v>
      </c>
      <c r="E839" s="33" t="s">
        <v>1789</v>
      </c>
      <c r="F839" s="33" t="s">
        <v>685</v>
      </c>
      <c r="G839" s="33" t="s">
        <v>686</v>
      </c>
      <c r="H839" s="33" t="s">
        <v>687</v>
      </c>
      <c r="I839" s="33" t="n">
        <v>104</v>
      </c>
      <c r="J839" s="33" t="s">
        <v>930</v>
      </c>
      <c r="K839" s="35" t="n">
        <v>90578</v>
      </c>
      <c r="L839" s="36" t="n">
        <v>8</v>
      </c>
      <c r="M839" s="37" t="n">
        <v>15533</v>
      </c>
      <c r="N839" s="37" t="n">
        <v>19819</v>
      </c>
      <c r="O839" s="37" t="n">
        <v>10</v>
      </c>
      <c r="P839" s="33" t="s">
        <v>688</v>
      </c>
    </row>
    <row r="840" customFormat="false" ht="15" hidden="false" customHeight="false" outlineLevel="0" collapsed="false">
      <c r="A840" s="33" t="s">
        <v>3714</v>
      </c>
      <c r="B840" s="33" t="s">
        <v>3715</v>
      </c>
      <c r="C840" s="33" t="s">
        <v>3716</v>
      </c>
      <c r="D840" s="33" t="s">
        <v>2179</v>
      </c>
      <c r="E840" s="33" t="s">
        <v>1395</v>
      </c>
      <c r="F840" s="33" t="s">
        <v>685</v>
      </c>
      <c r="G840" s="33" t="s">
        <v>686</v>
      </c>
      <c r="H840" s="33" t="s">
        <v>687</v>
      </c>
      <c r="I840" s="33" t="n">
        <v>104</v>
      </c>
      <c r="J840" s="33" t="s">
        <v>825</v>
      </c>
      <c r="K840" s="35" t="n">
        <v>82743</v>
      </c>
      <c r="L840" s="36" t="n">
        <v>6.1</v>
      </c>
      <c r="M840" s="37" t="n">
        <v>7428</v>
      </c>
      <c r="N840" s="37" t="n">
        <v>40386</v>
      </c>
      <c r="O840" s="37" t="n">
        <v>11</v>
      </c>
      <c r="P840" s="33" t="s">
        <v>688</v>
      </c>
    </row>
    <row r="841" customFormat="false" ht="15" hidden="false" customHeight="false" outlineLevel="0" collapsed="false">
      <c r="A841" s="33" t="s">
        <v>3717</v>
      </c>
      <c r="B841" s="33" t="s">
        <v>3718</v>
      </c>
      <c r="C841" s="33" t="s">
        <v>3719</v>
      </c>
      <c r="D841" s="33" t="s">
        <v>3720</v>
      </c>
      <c r="E841" s="33" t="s">
        <v>1951</v>
      </c>
      <c r="F841" s="33" t="s">
        <v>685</v>
      </c>
      <c r="G841" s="33" t="s">
        <v>686</v>
      </c>
      <c r="H841" s="33" t="s">
        <v>750</v>
      </c>
      <c r="I841" s="33" t="n">
        <v>105</v>
      </c>
      <c r="J841" s="33" t="s">
        <v>717</v>
      </c>
      <c r="K841" s="35" t="n">
        <v>64685</v>
      </c>
      <c r="L841" s="36" t="n">
        <v>3.6</v>
      </c>
      <c r="M841" s="37" t="n">
        <v>0</v>
      </c>
      <c r="N841" s="37" t="n">
        <v>32000</v>
      </c>
      <c r="O841" s="37" t="n">
        <v>2</v>
      </c>
      <c r="P841" s="33" t="s">
        <v>700</v>
      </c>
    </row>
    <row r="842" customFormat="false" ht="15" hidden="false" customHeight="false" outlineLevel="0" collapsed="false">
      <c r="A842" s="33" t="s">
        <v>3721</v>
      </c>
      <c r="B842" s="33" t="s">
        <v>3722</v>
      </c>
      <c r="C842" s="33" t="s">
        <v>3723</v>
      </c>
      <c r="D842" s="33" t="s">
        <v>3723</v>
      </c>
      <c r="E842" s="33" t="s">
        <v>696</v>
      </c>
      <c r="F842" s="33" t="s">
        <v>685</v>
      </c>
      <c r="G842" s="33" t="s">
        <v>686</v>
      </c>
      <c r="H842" s="33" t="s">
        <v>687</v>
      </c>
      <c r="I842" s="33" t="n">
        <v>105</v>
      </c>
      <c r="J842" s="33" t="s">
        <v>693</v>
      </c>
      <c r="K842" s="35" t="n">
        <v>65076</v>
      </c>
      <c r="L842" s="36" t="n">
        <v>3.3</v>
      </c>
      <c r="M842" s="37" t="n">
        <v>1650</v>
      </c>
      <c r="N842" s="37" t="n">
        <v>6700</v>
      </c>
      <c r="O842" s="37" t="n">
        <v>0</v>
      </c>
      <c r="P842" s="33" t="s">
        <v>723</v>
      </c>
    </row>
    <row r="843" customFormat="false" ht="15" hidden="false" customHeight="false" outlineLevel="0" collapsed="false">
      <c r="A843" s="33" t="s">
        <v>3724</v>
      </c>
      <c r="B843" s="33" t="s">
        <v>3725</v>
      </c>
      <c r="C843" s="33" t="s">
        <v>3726</v>
      </c>
      <c r="D843" s="33" t="s">
        <v>3727</v>
      </c>
      <c r="E843" s="33" t="s">
        <v>706</v>
      </c>
      <c r="F843" s="33" t="s">
        <v>685</v>
      </c>
      <c r="G843" s="33" t="s">
        <v>686</v>
      </c>
      <c r="H843" s="33" t="s">
        <v>733</v>
      </c>
      <c r="I843" s="33" t="n">
        <v>105</v>
      </c>
      <c r="J843" s="33" t="s">
        <v>703</v>
      </c>
      <c r="K843" s="35" t="n">
        <v>143728</v>
      </c>
      <c r="L843" s="36" t="n">
        <v>11.7</v>
      </c>
      <c r="M843" s="37" t="n">
        <v>11354</v>
      </c>
      <c r="N843" s="37" t="n">
        <v>15332</v>
      </c>
      <c r="O843" s="37" t="n">
        <v>15</v>
      </c>
      <c r="P843" s="33" t="s">
        <v>700</v>
      </c>
    </row>
    <row r="844" customFormat="false" ht="15" hidden="false" customHeight="false" outlineLevel="0" collapsed="false">
      <c r="A844" s="33" t="s">
        <v>3728</v>
      </c>
      <c r="B844" s="33" t="s">
        <v>3729</v>
      </c>
      <c r="C844" s="33" t="s">
        <v>3730</v>
      </c>
      <c r="D844" s="33" t="s">
        <v>3731</v>
      </c>
      <c r="E844" s="33" t="s">
        <v>1343</v>
      </c>
      <c r="F844" s="33" t="s">
        <v>685</v>
      </c>
      <c r="G844" s="33" t="s">
        <v>686</v>
      </c>
      <c r="H844" s="33" t="s">
        <v>750</v>
      </c>
      <c r="I844" s="33" t="n">
        <v>105</v>
      </c>
      <c r="J844" s="33" t="s">
        <v>829</v>
      </c>
      <c r="K844" s="35" t="n">
        <v>122696</v>
      </c>
      <c r="L844" s="36" t="n">
        <v>12.5</v>
      </c>
      <c r="M844" s="37" t="n">
        <v>100</v>
      </c>
      <c r="N844" s="37" t="n">
        <v>1000</v>
      </c>
      <c r="O844" s="37" t="n">
        <v>1</v>
      </c>
      <c r="P844" s="33" t="s">
        <v>700</v>
      </c>
    </row>
    <row r="845" customFormat="false" ht="15" hidden="false" customHeight="false" outlineLevel="0" collapsed="false">
      <c r="A845" s="33" t="s">
        <v>3732</v>
      </c>
      <c r="B845" s="33" t="s">
        <v>3733</v>
      </c>
      <c r="C845" s="33" t="s">
        <v>3734</v>
      </c>
      <c r="D845" s="33" t="s">
        <v>3735</v>
      </c>
      <c r="E845" s="33" t="s">
        <v>797</v>
      </c>
      <c r="F845" s="33" t="s">
        <v>685</v>
      </c>
      <c r="G845" s="33" t="s">
        <v>686</v>
      </c>
      <c r="H845" s="33" t="s">
        <v>767</v>
      </c>
      <c r="I845" s="33" t="n">
        <v>105</v>
      </c>
      <c r="J845" s="33" t="s">
        <v>746</v>
      </c>
      <c r="K845" s="35" t="n">
        <v>79189</v>
      </c>
      <c r="L845" s="36" t="n">
        <v>5.7</v>
      </c>
      <c r="M845" s="37" t="n">
        <v>1000</v>
      </c>
      <c r="N845" s="37" t="n">
        <v>5000</v>
      </c>
      <c r="O845" s="37" t="n">
        <v>0</v>
      </c>
      <c r="P845" s="33" t="s">
        <v>688</v>
      </c>
    </row>
    <row r="846" customFormat="false" ht="15" hidden="false" customHeight="false" outlineLevel="0" collapsed="false">
      <c r="A846" s="33" t="s">
        <v>3736</v>
      </c>
      <c r="B846" s="33"/>
      <c r="C846" s="33" t="s">
        <v>3737</v>
      </c>
      <c r="D846" s="33" t="s">
        <v>3738</v>
      </c>
      <c r="E846" s="33" t="s">
        <v>3336</v>
      </c>
      <c r="F846" s="33" t="s">
        <v>685</v>
      </c>
      <c r="G846" s="33" t="s">
        <v>686</v>
      </c>
      <c r="H846" s="33" t="s">
        <v>687</v>
      </c>
      <c r="I846" s="33" t="n">
        <v>105</v>
      </c>
      <c r="J846" s="33" t="s">
        <v>793</v>
      </c>
      <c r="K846" s="35" t="n">
        <v>64818</v>
      </c>
      <c r="L846" s="36" t="n">
        <v>3.7</v>
      </c>
      <c r="M846" s="37" t="n">
        <v>0</v>
      </c>
      <c r="N846" s="37" t="n">
        <v>5500</v>
      </c>
      <c r="O846" s="37" t="n">
        <v>6</v>
      </c>
      <c r="P846" s="33" t="s">
        <v>700</v>
      </c>
    </row>
    <row r="847" customFormat="false" ht="15" hidden="false" customHeight="false" outlineLevel="0" collapsed="false">
      <c r="A847" s="33" t="s">
        <v>3739</v>
      </c>
      <c r="B847" s="33" t="s">
        <v>3740</v>
      </c>
      <c r="C847" s="33" t="s">
        <v>3741</v>
      </c>
      <c r="D847" s="33" t="s">
        <v>3742</v>
      </c>
      <c r="E847" s="33" t="s">
        <v>879</v>
      </c>
      <c r="F847" s="33" t="s">
        <v>685</v>
      </c>
      <c r="G847" s="33" t="s">
        <v>686</v>
      </c>
      <c r="H847" s="33" t="s">
        <v>687</v>
      </c>
      <c r="I847" s="33" t="n">
        <v>105</v>
      </c>
      <c r="J847" s="33" t="s">
        <v>689</v>
      </c>
      <c r="K847" s="35" t="n">
        <v>79313</v>
      </c>
      <c r="L847" s="36" t="n">
        <v>5.4</v>
      </c>
      <c r="M847" s="37" t="n">
        <v>1246</v>
      </c>
      <c r="N847" s="37" t="n">
        <v>22506</v>
      </c>
      <c r="O847" s="37" t="n">
        <v>7</v>
      </c>
      <c r="P847" s="33" t="s">
        <v>692</v>
      </c>
    </row>
    <row r="848" customFormat="false" ht="15" hidden="false" customHeight="false" outlineLevel="0" collapsed="false">
      <c r="A848" s="33" t="s">
        <v>3743</v>
      </c>
      <c r="B848" s="33"/>
      <c r="C848" s="33" t="s">
        <v>3744</v>
      </c>
      <c r="D848" s="33" t="s">
        <v>3745</v>
      </c>
      <c r="E848" s="33" t="s">
        <v>1951</v>
      </c>
      <c r="F848" s="33" t="s">
        <v>685</v>
      </c>
      <c r="G848" s="33" t="s">
        <v>686</v>
      </c>
      <c r="H848" s="33" t="s">
        <v>687</v>
      </c>
      <c r="I848" s="33" t="n">
        <v>106</v>
      </c>
      <c r="J848" s="33" t="s">
        <v>746</v>
      </c>
      <c r="K848" s="35" t="n">
        <v>77477</v>
      </c>
      <c r="L848" s="36" t="n">
        <v>5.7</v>
      </c>
      <c r="M848" s="37" t="n">
        <v>0</v>
      </c>
      <c r="N848" s="37" t="n">
        <v>6296</v>
      </c>
      <c r="O848" s="37" t="n">
        <v>0</v>
      </c>
      <c r="P848" s="33" t="s">
        <v>860</v>
      </c>
    </row>
    <row r="849" customFormat="false" ht="15" hidden="false" customHeight="false" outlineLevel="0" collapsed="false">
      <c r="A849" s="33" t="s">
        <v>3746</v>
      </c>
      <c r="B849" s="33" t="s">
        <v>3747</v>
      </c>
      <c r="C849" s="33" t="s">
        <v>3748</v>
      </c>
      <c r="D849" s="33" t="s">
        <v>3748</v>
      </c>
      <c r="E849" s="33" t="s">
        <v>684</v>
      </c>
      <c r="F849" s="33" t="s">
        <v>685</v>
      </c>
      <c r="G849" s="33" t="s">
        <v>686</v>
      </c>
      <c r="H849" s="33" t="s">
        <v>687</v>
      </c>
      <c r="I849" s="33" t="n">
        <v>106</v>
      </c>
      <c r="J849" s="33" t="s">
        <v>813</v>
      </c>
      <c r="K849" s="35" t="n">
        <v>64720</v>
      </c>
      <c r="L849" s="36" t="n">
        <v>3.7</v>
      </c>
      <c r="M849" s="37" t="n">
        <v>1900</v>
      </c>
      <c r="N849" s="37" t="n">
        <v>25000</v>
      </c>
      <c r="O849" s="37" t="n">
        <v>8</v>
      </c>
      <c r="P849" s="33" t="s">
        <v>692</v>
      </c>
    </row>
    <row r="850" customFormat="false" ht="15" hidden="false" customHeight="false" outlineLevel="0" collapsed="false">
      <c r="A850" s="33" t="s">
        <v>3749</v>
      </c>
      <c r="B850" s="33"/>
      <c r="C850" s="33" t="s">
        <v>2813</v>
      </c>
      <c r="D850" s="33" t="s">
        <v>2813</v>
      </c>
      <c r="E850" s="33" t="s">
        <v>696</v>
      </c>
      <c r="F850" s="33" t="s">
        <v>685</v>
      </c>
      <c r="G850" s="33" t="s">
        <v>686</v>
      </c>
      <c r="H850" s="33" t="s">
        <v>687</v>
      </c>
      <c r="I850" s="33" t="n">
        <v>106</v>
      </c>
      <c r="J850" s="33" t="s">
        <v>698</v>
      </c>
      <c r="K850" s="35" t="n">
        <v>73240</v>
      </c>
      <c r="L850" s="36" t="n">
        <v>4.9</v>
      </c>
      <c r="M850" s="37" t="n">
        <v>1740</v>
      </c>
      <c r="N850" s="37" t="n">
        <v>22900</v>
      </c>
      <c r="O850" s="37" t="n">
        <v>0</v>
      </c>
      <c r="P850" s="33" t="s">
        <v>760</v>
      </c>
    </row>
    <row r="851" customFormat="false" ht="15" hidden="false" customHeight="false" outlineLevel="0" collapsed="false">
      <c r="A851" s="33" t="s">
        <v>3750</v>
      </c>
      <c r="B851" s="33"/>
      <c r="C851" s="33" t="s">
        <v>3751</v>
      </c>
      <c r="D851" s="33" t="s">
        <v>3752</v>
      </c>
      <c r="E851" s="33" t="s">
        <v>706</v>
      </c>
      <c r="F851" s="33" t="s">
        <v>883</v>
      </c>
      <c r="G851" s="33" t="s">
        <v>686</v>
      </c>
      <c r="H851" s="33" t="s">
        <v>687</v>
      </c>
      <c r="I851" s="33" t="n">
        <v>106</v>
      </c>
      <c r="J851" s="33" t="s">
        <v>703</v>
      </c>
      <c r="K851" s="35" t="n">
        <v>66277</v>
      </c>
      <c r="L851" s="36" t="n">
        <v>3.3</v>
      </c>
      <c r="M851" s="37" t="n">
        <v>0</v>
      </c>
      <c r="N851" s="37" t="n">
        <v>0</v>
      </c>
      <c r="O851" s="37" t="n">
        <v>0</v>
      </c>
      <c r="P851" s="33"/>
    </row>
    <row r="852" customFormat="false" ht="15" hidden="false" customHeight="false" outlineLevel="0" collapsed="false">
      <c r="A852" s="33" t="s">
        <v>3753</v>
      </c>
      <c r="B852" s="33" t="s">
        <v>3754</v>
      </c>
      <c r="C852" s="33" t="s">
        <v>3755</v>
      </c>
      <c r="D852" s="33" t="s">
        <v>3756</v>
      </c>
      <c r="E852" s="33" t="s">
        <v>754</v>
      </c>
      <c r="F852" s="33" t="s">
        <v>685</v>
      </c>
      <c r="G852" s="33" t="s">
        <v>686</v>
      </c>
      <c r="H852" s="33" t="s">
        <v>733</v>
      </c>
      <c r="I852" s="33" t="n">
        <v>106</v>
      </c>
      <c r="J852" s="33" t="s">
        <v>755</v>
      </c>
      <c r="K852" s="35" t="n">
        <v>76666</v>
      </c>
      <c r="L852" s="36" t="n">
        <v>5.5</v>
      </c>
      <c r="M852" s="37" t="n">
        <v>13024</v>
      </c>
      <c r="N852" s="37" t="n">
        <v>9315</v>
      </c>
      <c r="O852" s="37" t="n">
        <v>9</v>
      </c>
      <c r="P852" s="33" t="s">
        <v>688</v>
      </c>
    </row>
    <row r="853" customFormat="false" ht="15" hidden="false" customHeight="false" outlineLevel="0" collapsed="false">
      <c r="A853" s="33" t="s">
        <v>3757</v>
      </c>
      <c r="B853" s="33" t="s">
        <v>3758</v>
      </c>
      <c r="C853" s="33" t="s">
        <v>3759</v>
      </c>
      <c r="D853" s="33" t="s">
        <v>3759</v>
      </c>
      <c r="E853" s="33" t="s">
        <v>759</v>
      </c>
      <c r="F853" s="33" t="s">
        <v>685</v>
      </c>
      <c r="G853" s="33" t="s">
        <v>686</v>
      </c>
      <c r="H853" s="33" t="s">
        <v>733</v>
      </c>
      <c r="I853" s="33" t="n">
        <v>106</v>
      </c>
      <c r="J853" s="33" t="s">
        <v>761</v>
      </c>
      <c r="K853" s="35" t="n">
        <v>69862</v>
      </c>
      <c r="L853" s="36" t="n">
        <v>3.7</v>
      </c>
      <c r="M853" s="37" t="n">
        <v>291</v>
      </c>
      <c r="N853" s="37" t="n">
        <v>1018</v>
      </c>
      <c r="O853" s="37" t="n">
        <v>2</v>
      </c>
      <c r="P853" s="33" t="s">
        <v>760</v>
      </c>
    </row>
    <row r="854" customFormat="false" ht="15" hidden="false" customHeight="false" outlineLevel="0" collapsed="false">
      <c r="A854" s="33" t="s">
        <v>3760</v>
      </c>
      <c r="B854" s="33" t="s">
        <v>3761</v>
      </c>
      <c r="C854" s="33" t="s">
        <v>3762</v>
      </c>
      <c r="D854" s="33" t="s">
        <v>3763</v>
      </c>
      <c r="E854" s="33" t="s">
        <v>1866</v>
      </c>
      <c r="F854" s="33" t="s">
        <v>685</v>
      </c>
      <c r="G854" s="33" t="s">
        <v>686</v>
      </c>
      <c r="H854" s="33" t="s">
        <v>687</v>
      </c>
      <c r="I854" s="33" t="n">
        <v>106</v>
      </c>
      <c r="J854" s="33" t="s">
        <v>873</v>
      </c>
      <c r="K854" s="35" t="n">
        <v>73801</v>
      </c>
      <c r="L854" s="36" t="n">
        <v>4.9</v>
      </c>
      <c r="M854" s="37" t="n">
        <v>0</v>
      </c>
      <c r="N854" s="37" t="n">
        <v>9100</v>
      </c>
      <c r="O854" s="37" t="n">
        <v>0</v>
      </c>
      <c r="P854" s="33" t="s">
        <v>688</v>
      </c>
    </row>
    <row r="855" customFormat="false" ht="15" hidden="false" customHeight="false" outlineLevel="0" collapsed="false">
      <c r="A855" s="33" t="s">
        <v>3764</v>
      </c>
      <c r="B855" s="33" t="s">
        <v>3765</v>
      </c>
      <c r="C855" s="33" t="s">
        <v>3766</v>
      </c>
      <c r="D855" s="33" t="s">
        <v>3767</v>
      </c>
      <c r="E855" s="33" t="s">
        <v>1069</v>
      </c>
      <c r="F855" s="33" t="s">
        <v>685</v>
      </c>
      <c r="G855" s="33" t="s">
        <v>686</v>
      </c>
      <c r="H855" s="33" t="s">
        <v>687</v>
      </c>
      <c r="I855" s="33" t="n">
        <v>106</v>
      </c>
      <c r="J855" s="33" t="s">
        <v>803</v>
      </c>
      <c r="K855" s="35" t="n">
        <v>73689</v>
      </c>
      <c r="L855" s="36" t="n">
        <v>5.3</v>
      </c>
      <c r="M855" s="37" t="n">
        <v>6053</v>
      </c>
      <c r="N855" s="37" t="n">
        <v>14740</v>
      </c>
      <c r="O855" s="37" t="n">
        <v>1</v>
      </c>
      <c r="P855" s="33" t="s">
        <v>688</v>
      </c>
    </row>
    <row r="856" customFormat="false" ht="15" hidden="false" customHeight="false" outlineLevel="0" collapsed="false">
      <c r="A856" s="33" t="s">
        <v>3768</v>
      </c>
      <c r="B856" s="33" t="s">
        <v>3769</v>
      </c>
      <c r="C856" s="33" t="s">
        <v>3770</v>
      </c>
      <c r="D856" s="33" t="s">
        <v>3771</v>
      </c>
      <c r="E856" s="33" t="s">
        <v>1789</v>
      </c>
      <c r="F856" s="33" t="s">
        <v>685</v>
      </c>
      <c r="G856" s="33" t="s">
        <v>686</v>
      </c>
      <c r="H856" s="33" t="s">
        <v>687</v>
      </c>
      <c r="I856" s="33" t="n">
        <v>106</v>
      </c>
      <c r="J856" s="33" t="s">
        <v>930</v>
      </c>
      <c r="K856" s="35" t="n">
        <v>89425</v>
      </c>
      <c r="L856" s="36" t="n">
        <v>7.2</v>
      </c>
      <c r="M856" s="37" t="n">
        <v>25340</v>
      </c>
      <c r="N856" s="37" t="n">
        <v>41973</v>
      </c>
      <c r="O856" s="37" t="n">
        <v>6</v>
      </c>
      <c r="P856" s="33" t="s">
        <v>688</v>
      </c>
    </row>
    <row r="857" customFormat="false" ht="15" hidden="false" customHeight="false" outlineLevel="0" collapsed="false">
      <c r="A857" s="33" t="s">
        <v>3772</v>
      </c>
      <c r="B857" s="33" t="s">
        <v>3773</v>
      </c>
      <c r="C857" s="33" t="s">
        <v>3774</v>
      </c>
      <c r="D857" s="33" t="s">
        <v>3774</v>
      </c>
      <c r="E857" s="33" t="s">
        <v>684</v>
      </c>
      <c r="F857" s="33" t="s">
        <v>685</v>
      </c>
      <c r="G857" s="33" t="s">
        <v>686</v>
      </c>
      <c r="H857" s="33" t="s">
        <v>764</v>
      </c>
      <c r="I857" s="33" t="n">
        <v>107</v>
      </c>
      <c r="J857" s="33" t="s">
        <v>681</v>
      </c>
      <c r="K857" s="35" t="n">
        <v>76684</v>
      </c>
      <c r="L857" s="36" t="n">
        <v>5.6</v>
      </c>
      <c r="M857" s="37" t="n">
        <v>10850</v>
      </c>
      <c r="N857" s="37" t="n">
        <v>14000</v>
      </c>
      <c r="O857" s="37" t="n">
        <v>0</v>
      </c>
      <c r="P857" s="33" t="s">
        <v>692</v>
      </c>
    </row>
    <row r="858" customFormat="false" ht="15" hidden="false" customHeight="false" outlineLevel="0" collapsed="false">
      <c r="A858" s="33" t="s">
        <v>3775</v>
      </c>
      <c r="B858" s="33" t="s">
        <v>3776</v>
      </c>
      <c r="C858" s="33" t="s">
        <v>3777</v>
      </c>
      <c r="D858" s="33" t="s">
        <v>3778</v>
      </c>
      <c r="E858" s="33" t="s">
        <v>706</v>
      </c>
      <c r="F858" s="33" t="s">
        <v>685</v>
      </c>
      <c r="G858" s="33" t="s">
        <v>686</v>
      </c>
      <c r="H858" s="33" t="s">
        <v>750</v>
      </c>
      <c r="I858" s="33" t="n">
        <v>107</v>
      </c>
      <c r="J858" s="33" t="s">
        <v>703</v>
      </c>
      <c r="K858" s="35" t="n">
        <v>75901</v>
      </c>
      <c r="L858" s="36" t="n">
        <v>5.6</v>
      </c>
      <c r="M858" s="37" t="n">
        <v>0</v>
      </c>
      <c r="N858" s="37" t="n">
        <v>4125</v>
      </c>
      <c r="O858" s="37" t="n">
        <v>2</v>
      </c>
      <c r="P858" s="33" t="s">
        <v>828</v>
      </c>
    </row>
    <row r="859" customFormat="false" ht="15" hidden="false" customHeight="false" outlineLevel="0" collapsed="false">
      <c r="A859" s="33" t="s">
        <v>3779</v>
      </c>
      <c r="B859" s="33" t="s">
        <v>3780</v>
      </c>
      <c r="C859" s="33" t="s">
        <v>3781</v>
      </c>
      <c r="D859" s="33" t="s">
        <v>3782</v>
      </c>
      <c r="E859" s="33" t="s">
        <v>710</v>
      </c>
      <c r="F859" s="33" t="s">
        <v>685</v>
      </c>
      <c r="G859" s="33" t="s">
        <v>686</v>
      </c>
      <c r="H859" s="33" t="s">
        <v>687</v>
      </c>
      <c r="I859" s="33" t="n">
        <v>107</v>
      </c>
      <c r="J859" s="33" t="s">
        <v>743</v>
      </c>
      <c r="K859" s="35" t="n">
        <v>67885</v>
      </c>
      <c r="L859" s="36" t="n">
        <v>4</v>
      </c>
      <c r="M859" s="37" t="n">
        <v>1300</v>
      </c>
      <c r="N859" s="37" t="n">
        <v>13700</v>
      </c>
      <c r="O859" s="37" t="n">
        <v>3</v>
      </c>
      <c r="P859" s="33" t="s">
        <v>711</v>
      </c>
    </row>
    <row r="860" customFormat="false" ht="15" hidden="false" customHeight="false" outlineLevel="0" collapsed="false">
      <c r="A860" s="33" t="s">
        <v>3783</v>
      </c>
      <c r="B860" s="33" t="s">
        <v>3784</v>
      </c>
      <c r="C860" s="33" t="s">
        <v>3785</v>
      </c>
      <c r="D860" s="33" t="s">
        <v>3786</v>
      </c>
      <c r="E860" s="33" t="s">
        <v>749</v>
      </c>
      <c r="F860" s="33" t="s">
        <v>685</v>
      </c>
      <c r="G860" s="33" t="s">
        <v>686</v>
      </c>
      <c r="H860" s="33" t="s">
        <v>687</v>
      </c>
      <c r="I860" s="33" t="n">
        <v>107</v>
      </c>
      <c r="J860" s="33" t="s">
        <v>1261</v>
      </c>
      <c r="K860" s="35" t="n">
        <v>57390</v>
      </c>
      <c r="L860" s="36" t="n">
        <v>2.8</v>
      </c>
      <c r="M860" s="37" t="n">
        <v>0</v>
      </c>
      <c r="N860" s="37" t="n">
        <v>3250</v>
      </c>
      <c r="O860" s="37" t="n">
        <v>0</v>
      </c>
      <c r="P860" s="33" t="s">
        <v>688</v>
      </c>
    </row>
    <row r="861" customFormat="false" ht="15" hidden="false" customHeight="false" outlineLevel="0" collapsed="false">
      <c r="A861" s="33" t="s">
        <v>3787</v>
      </c>
      <c r="B861" s="33" t="s">
        <v>3788</v>
      </c>
      <c r="C861" s="33" t="s">
        <v>3789</v>
      </c>
      <c r="D861" s="33" t="s">
        <v>3790</v>
      </c>
      <c r="E861" s="33" t="s">
        <v>749</v>
      </c>
      <c r="F861" s="33" t="s">
        <v>685</v>
      </c>
      <c r="G861" s="33" t="s">
        <v>686</v>
      </c>
      <c r="H861" s="33" t="s">
        <v>750</v>
      </c>
      <c r="I861" s="33" t="n">
        <v>107</v>
      </c>
      <c r="J861" s="33" t="s">
        <v>1261</v>
      </c>
      <c r="K861" s="35" t="n">
        <v>59192</v>
      </c>
      <c r="L861" s="36" t="n">
        <v>2.9</v>
      </c>
      <c r="M861" s="37" t="n">
        <v>0</v>
      </c>
      <c r="N861" s="37" t="n">
        <v>6000</v>
      </c>
      <c r="O861" s="37" t="n">
        <v>0</v>
      </c>
      <c r="P861" s="33" t="s">
        <v>688</v>
      </c>
    </row>
    <row r="862" customFormat="false" ht="15" hidden="false" customHeight="false" outlineLevel="0" collapsed="false">
      <c r="A862" s="33" t="s">
        <v>3791</v>
      </c>
      <c r="B862" s="33" t="s">
        <v>3792</v>
      </c>
      <c r="C862" s="33" t="s">
        <v>3793</v>
      </c>
      <c r="D862" s="33" t="s">
        <v>3794</v>
      </c>
      <c r="E862" s="33" t="s">
        <v>749</v>
      </c>
      <c r="F862" s="33" t="s">
        <v>685</v>
      </c>
      <c r="G862" s="33" t="s">
        <v>686</v>
      </c>
      <c r="H862" s="33" t="s">
        <v>687</v>
      </c>
      <c r="I862" s="33" t="n">
        <v>107</v>
      </c>
      <c r="J862" s="33" t="s">
        <v>1261</v>
      </c>
      <c r="K862" s="35" t="n">
        <v>54288</v>
      </c>
      <c r="L862" s="36" t="n">
        <v>2.3</v>
      </c>
      <c r="M862" s="37" t="n">
        <v>0</v>
      </c>
      <c r="N862" s="37" t="n">
        <v>2500</v>
      </c>
      <c r="O862" s="37" t="n">
        <v>1</v>
      </c>
      <c r="P862" s="33" t="s">
        <v>688</v>
      </c>
    </row>
    <row r="863" customFormat="false" ht="15" hidden="false" customHeight="false" outlineLevel="0" collapsed="false">
      <c r="A863" s="33" t="s">
        <v>3795</v>
      </c>
      <c r="B863" s="33" t="s">
        <v>3796</v>
      </c>
      <c r="C863" s="33" t="s">
        <v>3797</v>
      </c>
      <c r="D863" s="33" t="s">
        <v>3798</v>
      </c>
      <c r="E863" s="33" t="s">
        <v>754</v>
      </c>
      <c r="F863" s="33" t="s">
        <v>685</v>
      </c>
      <c r="G863" s="33" t="s">
        <v>686</v>
      </c>
      <c r="H863" s="33" t="s">
        <v>687</v>
      </c>
      <c r="I863" s="33" t="n">
        <v>107</v>
      </c>
      <c r="J863" s="33" t="s">
        <v>765</v>
      </c>
      <c r="K863" s="35" t="n">
        <v>73834</v>
      </c>
      <c r="L863" s="36" t="n">
        <v>4.9</v>
      </c>
      <c r="M863" s="37" t="n">
        <v>2550</v>
      </c>
      <c r="N863" s="37" t="n">
        <v>10000</v>
      </c>
      <c r="O863" s="37" t="n">
        <v>2</v>
      </c>
      <c r="P863" s="33" t="s">
        <v>700</v>
      </c>
    </row>
    <row r="864" customFormat="false" ht="15" hidden="false" customHeight="false" outlineLevel="0" collapsed="false">
      <c r="A864" s="33" t="s">
        <v>3799</v>
      </c>
      <c r="B864" s="33" t="s">
        <v>3800</v>
      </c>
      <c r="C864" s="33" t="s">
        <v>3801</v>
      </c>
      <c r="D864" s="33" t="s">
        <v>3802</v>
      </c>
      <c r="E864" s="33" t="s">
        <v>2677</v>
      </c>
      <c r="F864" s="33" t="s">
        <v>685</v>
      </c>
      <c r="G864" s="33" t="s">
        <v>686</v>
      </c>
      <c r="H864" s="33" t="s">
        <v>750</v>
      </c>
      <c r="I864" s="33" t="n">
        <v>107</v>
      </c>
      <c r="J864" s="33" t="s">
        <v>751</v>
      </c>
      <c r="K864" s="35" t="n">
        <v>81947</v>
      </c>
      <c r="L864" s="36" t="n">
        <v>5.7</v>
      </c>
      <c r="M864" s="37" t="n">
        <v>2000</v>
      </c>
      <c r="N864" s="37" t="n">
        <v>16325</v>
      </c>
      <c r="O864" s="37" t="n">
        <v>15</v>
      </c>
      <c r="P864" s="33" t="s">
        <v>742</v>
      </c>
    </row>
    <row r="865" customFormat="false" ht="15" hidden="false" customHeight="false" outlineLevel="0" collapsed="false">
      <c r="A865" s="33" t="s">
        <v>3803</v>
      </c>
      <c r="B865" s="33" t="s">
        <v>3804</v>
      </c>
      <c r="C865" s="33" t="s">
        <v>3805</v>
      </c>
      <c r="D865" s="33" t="s">
        <v>1919</v>
      </c>
      <c r="E865" s="33" t="s">
        <v>3336</v>
      </c>
      <c r="F865" s="33" t="s">
        <v>685</v>
      </c>
      <c r="G865" s="33" t="s">
        <v>686</v>
      </c>
      <c r="H865" s="33" t="s">
        <v>3806</v>
      </c>
      <c r="I865" s="33" t="n">
        <v>107</v>
      </c>
      <c r="J865" s="33" t="s">
        <v>746</v>
      </c>
      <c r="K865" s="35" t="n">
        <v>74124</v>
      </c>
      <c r="L865" s="36" t="n">
        <v>4.6</v>
      </c>
      <c r="M865" s="37" t="n">
        <v>0</v>
      </c>
      <c r="N865" s="37" t="n">
        <v>1500</v>
      </c>
      <c r="O865" s="37" t="n">
        <v>0</v>
      </c>
      <c r="P865" s="33" t="s">
        <v>692</v>
      </c>
    </row>
    <row r="866" customFormat="false" ht="15" hidden="false" customHeight="false" outlineLevel="0" collapsed="false">
      <c r="A866" s="33" t="s">
        <v>3807</v>
      </c>
      <c r="B866" s="33" t="s">
        <v>3808</v>
      </c>
      <c r="C866" s="33" t="s">
        <v>3809</v>
      </c>
      <c r="D866" s="33" t="s">
        <v>3810</v>
      </c>
      <c r="E866" s="33" t="s">
        <v>852</v>
      </c>
      <c r="F866" s="33" t="s">
        <v>685</v>
      </c>
      <c r="G866" s="33" t="s">
        <v>686</v>
      </c>
      <c r="H866" s="33" t="s">
        <v>687</v>
      </c>
      <c r="I866" s="33" t="n">
        <v>107</v>
      </c>
      <c r="J866" s="33" t="s">
        <v>849</v>
      </c>
      <c r="K866" s="35" t="n">
        <v>79209</v>
      </c>
      <c r="L866" s="36" t="n">
        <v>5.8</v>
      </c>
      <c r="M866" s="37" t="n">
        <v>0</v>
      </c>
      <c r="N866" s="37" t="n">
        <v>5000</v>
      </c>
      <c r="O866" s="37" t="n">
        <v>1</v>
      </c>
      <c r="P866" s="33" t="s">
        <v>688</v>
      </c>
    </row>
    <row r="867" customFormat="false" ht="15" hidden="false" customHeight="false" outlineLevel="0" collapsed="false">
      <c r="A867" s="33" t="s">
        <v>3811</v>
      </c>
      <c r="B867" s="33"/>
      <c r="C867" s="33" t="s">
        <v>3812</v>
      </c>
      <c r="D867" s="33" t="s">
        <v>3813</v>
      </c>
      <c r="E867" s="33" t="s">
        <v>852</v>
      </c>
      <c r="F867" s="33" t="s">
        <v>883</v>
      </c>
      <c r="G867" s="33" t="s">
        <v>686</v>
      </c>
      <c r="H867" s="33" t="s">
        <v>885</v>
      </c>
      <c r="I867" s="33" t="n">
        <v>107</v>
      </c>
      <c r="J867" s="33" t="s">
        <v>857</v>
      </c>
      <c r="K867" s="35" t="n">
        <v>70237</v>
      </c>
      <c r="L867" s="36" t="n">
        <v>3.7</v>
      </c>
      <c r="M867" s="37" t="n">
        <v>0</v>
      </c>
      <c r="N867" s="37" t="n">
        <v>0</v>
      </c>
      <c r="O867" s="37" t="n">
        <v>0</v>
      </c>
      <c r="P867" s="33"/>
    </row>
    <row r="868" customFormat="false" ht="15" hidden="false" customHeight="false" outlineLevel="0" collapsed="false">
      <c r="A868" s="33" t="s">
        <v>3814</v>
      </c>
      <c r="B868" s="33"/>
      <c r="C868" s="33" t="s">
        <v>3815</v>
      </c>
      <c r="D868" s="33" t="s">
        <v>3816</v>
      </c>
      <c r="E868" s="33" t="s">
        <v>879</v>
      </c>
      <c r="F868" s="33" t="s">
        <v>685</v>
      </c>
      <c r="G868" s="33" t="s">
        <v>686</v>
      </c>
      <c r="H868" s="33" t="s">
        <v>687</v>
      </c>
      <c r="I868" s="33" t="n">
        <v>107</v>
      </c>
      <c r="J868" s="33" t="s">
        <v>876</v>
      </c>
      <c r="K868" s="35" t="n">
        <v>71314</v>
      </c>
      <c r="L868" s="36" t="n">
        <v>3.5</v>
      </c>
      <c r="M868" s="37" t="n">
        <v>60</v>
      </c>
      <c r="N868" s="37" t="n">
        <v>3602</v>
      </c>
      <c r="O868" s="37" t="n">
        <v>0</v>
      </c>
      <c r="P868" s="33" t="s">
        <v>688</v>
      </c>
    </row>
    <row r="869" customFormat="false" ht="15" hidden="false" customHeight="false" outlineLevel="0" collapsed="false">
      <c r="A869" s="33" t="s">
        <v>3817</v>
      </c>
      <c r="B869" s="33" t="s">
        <v>3818</v>
      </c>
      <c r="C869" s="33" t="s">
        <v>3819</v>
      </c>
      <c r="D869" s="33" t="s">
        <v>3819</v>
      </c>
      <c r="E869" s="33" t="s">
        <v>879</v>
      </c>
      <c r="F869" s="33" t="s">
        <v>685</v>
      </c>
      <c r="G869" s="33" t="s">
        <v>686</v>
      </c>
      <c r="H869" s="33" t="s">
        <v>904</v>
      </c>
      <c r="I869" s="33" t="n">
        <v>107</v>
      </c>
      <c r="J869" s="33" t="s">
        <v>876</v>
      </c>
      <c r="K869" s="35" t="n">
        <v>46009</v>
      </c>
      <c r="L869" s="36" t="n">
        <v>0</v>
      </c>
      <c r="M869" s="37" t="n">
        <v>0</v>
      </c>
      <c r="N869" s="37" t="n">
        <v>3660</v>
      </c>
      <c r="O869" s="37" t="n">
        <v>2</v>
      </c>
      <c r="P869" s="33" t="s">
        <v>688</v>
      </c>
    </row>
    <row r="870" customFormat="false" ht="15" hidden="false" customHeight="false" outlineLevel="0" collapsed="false">
      <c r="A870" s="33" t="s">
        <v>3820</v>
      </c>
      <c r="B870" s="33" t="s">
        <v>3821</v>
      </c>
      <c r="C870" s="33" t="s">
        <v>3822</v>
      </c>
      <c r="D870" s="33" t="s">
        <v>3823</v>
      </c>
      <c r="E870" s="33" t="s">
        <v>696</v>
      </c>
      <c r="F870" s="33" t="s">
        <v>685</v>
      </c>
      <c r="G870" s="33" t="s">
        <v>686</v>
      </c>
      <c r="H870" s="33" t="s">
        <v>687</v>
      </c>
      <c r="I870" s="33" t="n">
        <v>108</v>
      </c>
      <c r="J870" s="33" t="s">
        <v>698</v>
      </c>
      <c r="K870" s="35" t="n">
        <v>93544</v>
      </c>
      <c r="L870" s="36" t="n">
        <v>8.9</v>
      </c>
      <c r="M870" s="37" t="n">
        <v>3200</v>
      </c>
      <c r="N870" s="37" t="n">
        <v>34100</v>
      </c>
      <c r="O870" s="37" t="n">
        <v>0</v>
      </c>
      <c r="P870" s="33" t="s">
        <v>828</v>
      </c>
    </row>
    <row r="871" customFormat="false" ht="15" hidden="false" customHeight="false" outlineLevel="0" collapsed="false">
      <c r="A871" s="33" t="s">
        <v>3824</v>
      </c>
      <c r="B871" s="33" t="s">
        <v>3825</v>
      </c>
      <c r="C871" s="33" t="s">
        <v>3826</v>
      </c>
      <c r="D871" s="33" t="s">
        <v>3597</v>
      </c>
      <c r="E871" s="33" t="s">
        <v>710</v>
      </c>
      <c r="F871" s="33" t="s">
        <v>685</v>
      </c>
      <c r="G871" s="33" t="s">
        <v>686</v>
      </c>
      <c r="H871" s="33" t="s">
        <v>687</v>
      </c>
      <c r="I871" s="33" t="n">
        <v>108</v>
      </c>
      <c r="J871" s="33" t="s">
        <v>724</v>
      </c>
      <c r="K871" s="35" t="n">
        <v>136295</v>
      </c>
      <c r="L871" s="36" t="n">
        <v>10.3</v>
      </c>
      <c r="M871" s="37" t="n">
        <v>3545</v>
      </c>
      <c r="N871" s="37" t="n">
        <v>61052</v>
      </c>
      <c r="O871" s="37" t="n">
        <v>20</v>
      </c>
      <c r="P871" s="33" t="s">
        <v>760</v>
      </c>
    </row>
    <row r="872" customFormat="false" ht="15" hidden="false" customHeight="false" outlineLevel="0" collapsed="false">
      <c r="A872" s="33" t="s">
        <v>3827</v>
      </c>
      <c r="B872" s="33" t="s">
        <v>3828</v>
      </c>
      <c r="C872" s="33" t="s">
        <v>3829</v>
      </c>
      <c r="D872" s="33" t="s">
        <v>3453</v>
      </c>
      <c r="E872" s="33" t="s">
        <v>759</v>
      </c>
      <c r="F872" s="33" t="s">
        <v>685</v>
      </c>
      <c r="G872" s="33" t="s">
        <v>686</v>
      </c>
      <c r="H872" s="33" t="s">
        <v>750</v>
      </c>
      <c r="I872" s="33" t="n">
        <v>108</v>
      </c>
      <c r="J872" s="33" t="s">
        <v>771</v>
      </c>
      <c r="K872" s="35" t="n">
        <v>73641</v>
      </c>
      <c r="L872" s="36" t="n">
        <v>4.1</v>
      </c>
      <c r="M872" s="37" t="n">
        <v>745</v>
      </c>
      <c r="N872" s="37" t="n">
        <v>1242</v>
      </c>
      <c r="O872" s="37" t="n">
        <v>7</v>
      </c>
      <c r="P872" s="33" t="s">
        <v>760</v>
      </c>
    </row>
    <row r="873" customFormat="false" ht="15" hidden="false" customHeight="false" outlineLevel="0" collapsed="false">
      <c r="A873" s="33" t="s">
        <v>3830</v>
      </c>
      <c r="B873" s="33" t="s">
        <v>3831</v>
      </c>
      <c r="C873" s="33" t="s">
        <v>3832</v>
      </c>
      <c r="D873" s="33" t="s">
        <v>1988</v>
      </c>
      <c r="E873" s="33" t="s">
        <v>797</v>
      </c>
      <c r="F873" s="33" t="s">
        <v>685</v>
      </c>
      <c r="G873" s="33" t="s">
        <v>686</v>
      </c>
      <c r="H873" s="33" t="s">
        <v>764</v>
      </c>
      <c r="I873" s="33" t="n">
        <v>108</v>
      </c>
      <c r="J873" s="33" t="s">
        <v>803</v>
      </c>
      <c r="K873" s="35" t="n">
        <v>82718</v>
      </c>
      <c r="L873" s="36" t="n">
        <v>6.3</v>
      </c>
      <c r="M873" s="37" t="n">
        <v>9783</v>
      </c>
      <c r="N873" s="37" t="n">
        <v>31581</v>
      </c>
      <c r="O873" s="37" t="n">
        <v>21</v>
      </c>
      <c r="P873" s="33" t="s">
        <v>688</v>
      </c>
    </row>
    <row r="874" customFormat="false" ht="15" hidden="false" customHeight="false" outlineLevel="0" collapsed="false">
      <c r="A874" s="33" t="s">
        <v>3833</v>
      </c>
      <c r="B874" s="33" t="s">
        <v>3834</v>
      </c>
      <c r="C874" s="33" t="s">
        <v>3835</v>
      </c>
      <c r="D874" s="33" t="s">
        <v>3836</v>
      </c>
      <c r="E874" s="33" t="s">
        <v>2215</v>
      </c>
      <c r="F874" s="33" t="s">
        <v>685</v>
      </c>
      <c r="G874" s="33" t="s">
        <v>686</v>
      </c>
      <c r="H874" s="33" t="s">
        <v>750</v>
      </c>
      <c r="I874" s="33" t="n">
        <v>108</v>
      </c>
      <c r="J874" s="33" t="s">
        <v>751</v>
      </c>
      <c r="K874" s="35" t="n">
        <v>90658</v>
      </c>
      <c r="L874" s="36" t="n">
        <v>7.4</v>
      </c>
      <c r="M874" s="37" t="n">
        <v>5500</v>
      </c>
      <c r="N874" s="37" t="n">
        <v>16500</v>
      </c>
      <c r="O874" s="37" t="n">
        <v>2</v>
      </c>
      <c r="P874" s="33" t="s">
        <v>742</v>
      </c>
    </row>
    <row r="875" customFormat="false" ht="15" hidden="false" customHeight="false" outlineLevel="0" collapsed="false">
      <c r="A875" s="33" t="s">
        <v>3837</v>
      </c>
      <c r="B875" s="33"/>
      <c r="C875" s="33" t="s">
        <v>3838</v>
      </c>
      <c r="D875" s="33" t="s">
        <v>3839</v>
      </c>
      <c r="E875" s="33" t="s">
        <v>1951</v>
      </c>
      <c r="F875" s="33" t="s">
        <v>685</v>
      </c>
      <c r="G875" s="33" t="s">
        <v>686</v>
      </c>
      <c r="H875" s="33" t="s">
        <v>750</v>
      </c>
      <c r="I875" s="33" t="n">
        <v>109</v>
      </c>
      <c r="J875" s="33" t="s">
        <v>746</v>
      </c>
      <c r="K875" s="35" t="n">
        <v>76445</v>
      </c>
      <c r="L875" s="36" t="n">
        <v>5.7</v>
      </c>
      <c r="M875" s="37" t="n">
        <v>0</v>
      </c>
      <c r="N875" s="37" t="n">
        <v>6309</v>
      </c>
      <c r="O875" s="37" t="n">
        <v>1</v>
      </c>
      <c r="P875" s="33" t="s">
        <v>700</v>
      </c>
    </row>
    <row r="876" customFormat="false" ht="15" hidden="false" customHeight="false" outlineLevel="0" collapsed="false">
      <c r="A876" s="33" t="s">
        <v>3840</v>
      </c>
      <c r="B876" s="33" t="s">
        <v>3841</v>
      </c>
      <c r="C876" s="33" t="s">
        <v>3842</v>
      </c>
      <c r="D876" s="33" t="s">
        <v>3843</v>
      </c>
      <c r="E876" s="33" t="s">
        <v>696</v>
      </c>
      <c r="F876" s="33" t="s">
        <v>685</v>
      </c>
      <c r="G876" s="33" t="s">
        <v>686</v>
      </c>
      <c r="H876" s="33" t="s">
        <v>687</v>
      </c>
      <c r="I876" s="33" t="n">
        <v>109</v>
      </c>
      <c r="J876" s="33" t="s">
        <v>693</v>
      </c>
      <c r="K876" s="35" t="n">
        <v>73155</v>
      </c>
      <c r="L876" s="36" t="n">
        <v>5.3</v>
      </c>
      <c r="M876" s="37" t="n">
        <v>10822</v>
      </c>
      <c r="N876" s="37" t="n">
        <v>17147</v>
      </c>
      <c r="O876" s="37" t="n">
        <v>9</v>
      </c>
      <c r="P876" s="33" t="s">
        <v>692</v>
      </c>
    </row>
    <row r="877" customFormat="false" ht="15" hidden="false" customHeight="false" outlineLevel="0" collapsed="false">
      <c r="A877" s="33" t="s">
        <v>3844</v>
      </c>
      <c r="B877" s="33" t="s">
        <v>3845</v>
      </c>
      <c r="C877" s="33" t="s">
        <v>3846</v>
      </c>
      <c r="D877" s="33" t="s">
        <v>3752</v>
      </c>
      <c r="E877" s="33" t="s">
        <v>706</v>
      </c>
      <c r="F877" s="33" t="s">
        <v>685</v>
      </c>
      <c r="G877" s="33" t="s">
        <v>686</v>
      </c>
      <c r="H877" s="33" t="s">
        <v>687</v>
      </c>
      <c r="I877" s="33" t="n">
        <v>109</v>
      </c>
      <c r="J877" s="33" t="s">
        <v>703</v>
      </c>
      <c r="K877" s="35" t="n">
        <v>65982</v>
      </c>
      <c r="L877" s="36" t="n">
        <v>3.3</v>
      </c>
      <c r="M877" s="37" t="n">
        <v>116</v>
      </c>
      <c r="N877" s="37" t="n">
        <v>1121</v>
      </c>
      <c r="O877" s="37" t="n">
        <v>1</v>
      </c>
      <c r="P877" s="33" t="s">
        <v>760</v>
      </c>
    </row>
    <row r="878" customFormat="false" ht="15" hidden="false" customHeight="false" outlineLevel="0" collapsed="false">
      <c r="A878" s="33" t="s">
        <v>3847</v>
      </c>
      <c r="B878" s="33" t="s">
        <v>3848</v>
      </c>
      <c r="C878" s="33" t="s">
        <v>3849</v>
      </c>
      <c r="D878" s="33" t="s">
        <v>3850</v>
      </c>
      <c r="E878" s="33" t="s">
        <v>754</v>
      </c>
      <c r="F878" s="33" t="s">
        <v>685</v>
      </c>
      <c r="G878" s="33" t="s">
        <v>686</v>
      </c>
      <c r="H878" s="33" t="s">
        <v>687</v>
      </c>
      <c r="I878" s="33" t="n">
        <v>109</v>
      </c>
      <c r="J878" s="33" t="s">
        <v>765</v>
      </c>
      <c r="K878" s="35" t="n">
        <v>71747</v>
      </c>
      <c r="L878" s="36" t="n">
        <v>4</v>
      </c>
      <c r="M878" s="37" t="n">
        <v>750</v>
      </c>
      <c r="N878" s="37" t="n">
        <v>3500</v>
      </c>
      <c r="O878" s="37" t="n">
        <v>0</v>
      </c>
      <c r="P878" s="33" t="s">
        <v>692</v>
      </c>
    </row>
    <row r="879" customFormat="false" ht="15" hidden="false" customHeight="false" outlineLevel="0" collapsed="false">
      <c r="A879" s="33" t="s">
        <v>3851</v>
      </c>
      <c r="B879" s="33" t="s">
        <v>3852</v>
      </c>
      <c r="C879" s="33" t="s">
        <v>3853</v>
      </c>
      <c r="D879" s="33" t="s">
        <v>3854</v>
      </c>
      <c r="E879" s="33" t="s">
        <v>754</v>
      </c>
      <c r="F879" s="33" t="s">
        <v>685</v>
      </c>
      <c r="G879" s="33" t="s">
        <v>686</v>
      </c>
      <c r="H879" s="33" t="s">
        <v>687</v>
      </c>
      <c r="I879" s="33" t="n">
        <v>109</v>
      </c>
      <c r="J879" s="33" t="s">
        <v>751</v>
      </c>
      <c r="K879" s="35" t="n">
        <v>80796</v>
      </c>
      <c r="L879" s="36" t="n">
        <v>6.5</v>
      </c>
      <c r="M879" s="37" t="n">
        <v>1812</v>
      </c>
      <c r="N879" s="37" t="n">
        <v>10879</v>
      </c>
      <c r="O879" s="37" t="n">
        <v>7</v>
      </c>
      <c r="P879" s="33" t="s">
        <v>742</v>
      </c>
    </row>
    <row r="880" customFormat="false" ht="15" hidden="false" customHeight="false" outlineLevel="0" collapsed="false">
      <c r="A880" s="33" t="s">
        <v>3855</v>
      </c>
      <c r="B880" s="33" t="s">
        <v>3856</v>
      </c>
      <c r="C880" s="33" t="s">
        <v>3857</v>
      </c>
      <c r="D880" s="33" t="s">
        <v>2656</v>
      </c>
      <c r="E880" s="33" t="s">
        <v>2437</v>
      </c>
      <c r="F880" s="33" t="s">
        <v>685</v>
      </c>
      <c r="G880" s="33" t="s">
        <v>686</v>
      </c>
      <c r="H880" s="33" t="s">
        <v>750</v>
      </c>
      <c r="I880" s="33" t="n">
        <v>109</v>
      </c>
      <c r="J880" s="33" t="s">
        <v>768</v>
      </c>
      <c r="K880" s="35" t="n">
        <v>84844</v>
      </c>
      <c r="L880" s="36" t="n">
        <v>6.9</v>
      </c>
      <c r="M880" s="37" t="n">
        <v>250</v>
      </c>
      <c r="N880" s="37" t="n">
        <v>25000</v>
      </c>
      <c r="O880" s="37" t="n">
        <v>0</v>
      </c>
      <c r="P880" s="33" t="s">
        <v>692</v>
      </c>
    </row>
    <row r="881" customFormat="false" ht="15" hidden="false" customHeight="false" outlineLevel="0" collapsed="false">
      <c r="A881" s="33" t="s">
        <v>3858</v>
      </c>
      <c r="B881" s="33" t="s">
        <v>3859</v>
      </c>
      <c r="C881" s="33" t="s">
        <v>3860</v>
      </c>
      <c r="D881" s="33" t="s">
        <v>3861</v>
      </c>
      <c r="E881" s="33" t="s">
        <v>842</v>
      </c>
      <c r="F881" s="33" t="s">
        <v>685</v>
      </c>
      <c r="G881" s="33" t="s">
        <v>686</v>
      </c>
      <c r="H881" s="33" t="s">
        <v>687</v>
      </c>
      <c r="I881" s="33" t="n">
        <v>109</v>
      </c>
      <c r="J881" s="33" t="s">
        <v>839</v>
      </c>
      <c r="K881" s="35" t="n">
        <v>70664</v>
      </c>
      <c r="L881" s="36" t="n">
        <v>4.3</v>
      </c>
      <c r="M881" s="37" t="n">
        <v>200</v>
      </c>
      <c r="N881" s="37" t="n">
        <v>6000</v>
      </c>
      <c r="O881" s="37" t="n">
        <v>0</v>
      </c>
      <c r="P881" s="33" t="s">
        <v>723</v>
      </c>
    </row>
    <row r="882" customFormat="false" ht="15" hidden="false" customHeight="false" outlineLevel="0" collapsed="false">
      <c r="A882" s="33" t="s">
        <v>3862</v>
      </c>
      <c r="B882" s="33" t="s">
        <v>3863</v>
      </c>
      <c r="C882" s="33" t="s">
        <v>3864</v>
      </c>
      <c r="D882" s="33" t="s">
        <v>3865</v>
      </c>
      <c r="E882" s="33" t="s">
        <v>852</v>
      </c>
      <c r="F882" s="33" t="s">
        <v>685</v>
      </c>
      <c r="G882" s="33" t="s">
        <v>686</v>
      </c>
      <c r="H882" s="33" t="s">
        <v>687</v>
      </c>
      <c r="I882" s="33" t="n">
        <v>109</v>
      </c>
      <c r="J882" s="33" t="s">
        <v>864</v>
      </c>
      <c r="K882" s="35" t="n">
        <v>73066</v>
      </c>
      <c r="L882" s="36" t="n">
        <v>4.7</v>
      </c>
      <c r="M882" s="37" t="n">
        <v>0</v>
      </c>
      <c r="N882" s="37" t="n">
        <v>10000</v>
      </c>
      <c r="O882" s="37" t="n">
        <v>1</v>
      </c>
      <c r="P882" s="33" t="s">
        <v>760</v>
      </c>
    </row>
    <row r="883" customFormat="false" ht="15" hidden="false" customHeight="false" outlineLevel="0" collapsed="false">
      <c r="A883" s="33" t="s">
        <v>3866</v>
      </c>
      <c r="B883" s="33" t="s">
        <v>3867</v>
      </c>
      <c r="C883" s="33" t="s">
        <v>3868</v>
      </c>
      <c r="D883" s="33" t="s">
        <v>3869</v>
      </c>
      <c r="E883" s="33" t="s">
        <v>852</v>
      </c>
      <c r="F883" s="33" t="s">
        <v>685</v>
      </c>
      <c r="G883" s="33" t="s">
        <v>686</v>
      </c>
      <c r="H883" s="33" t="s">
        <v>750</v>
      </c>
      <c r="I883" s="33" t="n">
        <v>110</v>
      </c>
      <c r="J883" s="33" t="s">
        <v>873</v>
      </c>
      <c r="K883" s="35" t="n">
        <v>64438</v>
      </c>
      <c r="L883" s="36" t="n">
        <v>3.3</v>
      </c>
      <c r="M883" s="37" t="n">
        <v>2200</v>
      </c>
      <c r="N883" s="37" t="n">
        <v>12000</v>
      </c>
      <c r="O883" s="37" t="n">
        <v>2</v>
      </c>
      <c r="P883" s="33" t="s">
        <v>268</v>
      </c>
    </row>
    <row r="884" customFormat="false" ht="15" hidden="false" customHeight="false" outlineLevel="0" collapsed="false">
      <c r="A884" s="33" t="s">
        <v>3870</v>
      </c>
      <c r="B884" s="33" t="s">
        <v>3871</v>
      </c>
      <c r="C884" s="33" t="s">
        <v>3872</v>
      </c>
      <c r="D884" s="33" t="s">
        <v>3873</v>
      </c>
      <c r="E884" s="33" t="s">
        <v>1789</v>
      </c>
      <c r="F884" s="33" t="s">
        <v>685</v>
      </c>
      <c r="G884" s="33" t="s">
        <v>686</v>
      </c>
      <c r="H884" s="33" t="s">
        <v>750</v>
      </c>
      <c r="I884" s="33" t="n">
        <v>110</v>
      </c>
      <c r="J884" s="33" t="s">
        <v>799</v>
      </c>
      <c r="K884" s="35" t="n">
        <v>61103</v>
      </c>
      <c r="L884" s="36" t="n">
        <v>2.7</v>
      </c>
      <c r="M884" s="37" t="n">
        <v>0</v>
      </c>
      <c r="N884" s="37" t="n">
        <v>7547</v>
      </c>
      <c r="O884" s="37" t="n">
        <v>0</v>
      </c>
      <c r="P884" s="33" t="s">
        <v>742</v>
      </c>
    </row>
    <row r="885" customFormat="false" ht="15" hidden="false" customHeight="false" outlineLevel="0" collapsed="false">
      <c r="A885" s="33" t="s">
        <v>3874</v>
      </c>
      <c r="B885" s="33" t="s">
        <v>3875</v>
      </c>
      <c r="C885" s="33" t="s">
        <v>3876</v>
      </c>
      <c r="D885" s="33" t="s">
        <v>1197</v>
      </c>
      <c r="E885" s="33" t="s">
        <v>2215</v>
      </c>
      <c r="F885" s="33" t="s">
        <v>685</v>
      </c>
      <c r="G885" s="33" t="s">
        <v>686</v>
      </c>
      <c r="H885" s="33" t="s">
        <v>750</v>
      </c>
      <c r="I885" s="33" t="n">
        <v>110</v>
      </c>
      <c r="J885" s="33" t="s">
        <v>751</v>
      </c>
      <c r="K885" s="35" t="n">
        <v>85505</v>
      </c>
      <c r="L885" s="36" t="n">
        <v>6.7</v>
      </c>
      <c r="M885" s="37" t="n">
        <v>500</v>
      </c>
      <c r="N885" s="37" t="n">
        <v>8100</v>
      </c>
      <c r="O885" s="37" t="n">
        <v>1</v>
      </c>
      <c r="P885" s="33" t="s">
        <v>723</v>
      </c>
    </row>
    <row r="886" customFormat="false" ht="15" hidden="false" customHeight="false" outlineLevel="0" collapsed="false">
      <c r="A886" s="33" t="s">
        <v>3877</v>
      </c>
      <c r="B886" s="33" t="s">
        <v>3878</v>
      </c>
      <c r="C886" s="33" t="s">
        <v>3879</v>
      </c>
      <c r="D886" s="33" t="s">
        <v>3880</v>
      </c>
      <c r="E886" s="33" t="s">
        <v>1951</v>
      </c>
      <c r="F886" s="33" t="s">
        <v>685</v>
      </c>
      <c r="G886" s="33" t="s">
        <v>686</v>
      </c>
      <c r="H886" s="33" t="s">
        <v>750</v>
      </c>
      <c r="I886" s="33" t="n">
        <v>111</v>
      </c>
      <c r="J886" s="33" t="s">
        <v>746</v>
      </c>
      <c r="K886" s="35" t="n">
        <v>85141</v>
      </c>
      <c r="L886" s="36" t="n">
        <v>6.6</v>
      </c>
      <c r="M886" s="37" t="n">
        <v>0</v>
      </c>
      <c r="N886" s="37" t="n">
        <v>25800</v>
      </c>
      <c r="O886" s="37" t="n">
        <v>0</v>
      </c>
      <c r="P886" s="33" t="s">
        <v>828</v>
      </c>
    </row>
    <row r="887" customFormat="false" ht="15" hidden="false" customHeight="false" outlineLevel="0" collapsed="false">
      <c r="A887" s="33" t="s">
        <v>3881</v>
      </c>
      <c r="B887" s="33"/>
      <c r="C887" s="33" t="s">
        <v>3882</v>
      </c>
      <c r="D887" s="33" t="s">
        <v>3883</v>
      </c>
      <c r="E887" s="33" t="s">
        <v>710</v>
      </c>
      <c r="F887" s="33" t="s">
        <v>883</v>
      </c>
      <c r="G887" s="33" t="s">
        <v>686</v>
      </c>
      <c r="H887" s="33" t="s">
        <v>750</v>
      </c>
      <c r="I887" s="33" t="n">
        <v>111</v>
      </c>
      <c r="J887" s="33" t="s">
        <v>726</v>
      </c>
      <c r="K887" s="35" t="n">
        <v>116869</v>
      </c>
      <c r="L887" s="36" t="n">
        <v>9.7</v>
      </c>
      <c r="M887" s="37" t="n">
        <v>100</v>
      </c>
      <c r="N887" s="37" t="n">
        <v>800</v>
      </c>
      <c r="O887" s="37" t="n">
        <v>0</v>
      </c>
      <c r="P887" s="33" t="s">
        <v>3884</v>
      </c>
    </row>
    <row r="888" customFormat="false" ht="15" hidden="false" customHeight="false" outlineLevel="0" collapsed="false">
      <c r="A888" s="33" t="s">
        <v>3885</v>
      </c>
      <c r="B888" s="33" t="s">
        <v>3886</v>
      </c>
      <c r="C888" s="33" t="s">
        <v>3887</v>
      </c>
      <c r="D888" s="33" t="s">
        <v>3888</v>
      </c>
      <c r="E888" s="33" t="s">
        <v>1866</v>
      </c>
      <c r="F888" s="33" t="s">
        <v>685</v>
      </c>
      <c r="G888" s="33" t="s">
        <v>686</v>
      </c>
      <c r="H888" s="33" t="s">
        <v>687</v>
      </c>
      <c r="I888" s="33" t="n">
        <v>111</v>
      </c>
      <c r="J888" s="33" t="s">
        <v>785</v>
      </c>
      <c r="K888" s="35" t="n">
        <v>75601</v>
      </c>
      <c r="L888" s="36" t="n">
        <v>5.7</v>
      </c>
      <c r="M888" s="37" t="n">
        <v>63414</v>
      </c>
      <c r="N888" s="37" t="n">
        <v>3793</v>
      </c>
      <c r="O888" s="37" t="n">
        <v>9</v>
      </c>
      <c r="P888" s="33" t="s">
        <v>700</v>
      </c>
    </row>
    <row r="889" customFormat="false" ht="15" hidden="false" customHeight="false" outlineLevel="0" collapsed="false">
      <c r="A889" s="33" t="s">
        <v>3889</v>
      </c>
      <c r="B889" s="33" t="s">
        <v>3890</v>
      </c>
      <c r="C889" s="33" t="s">
        <v>3891</v>
      </c>
      <c r="D889" s="33" t="s">
        <v>3892</v>
      </c>
      <c r="E889" s="33" t="s">
        <v>824</v>
      </c>
      <c r="F889" s="33" t="s">
        <v>685</v>
      </c>
      <c r="G889" s="33" t="s">
        <v>686</v>
      </c>
      <c r="H889" s="33" t="s">
        <v>687</v>
      </c>
      <c r="I889" s="33" t="n">
        <v>111</v>
      </c>
      <c r="J889" s="33" t="s">
        <v>839</v>
      </c>
      <c r="K889" s="35" t="n">
        <v>72442</v>
      </c>
      <c r="L889" s="36" t="n">
        <v>4.6</v>
      </c>
      <c r="M889" s="37" t="n">
        <v>1443</v>
      </c>
      <c r="N889" s="37" t="n">
        <v>7441</v>
      </c>
      <c r="O889" s="37" t="n">
        <v>4</v>
      </c>
      <c r="P889" s="33" t="s">
        <v>688</v>
      </c>
    </row>
    <row r="890" customFormat="false" ht="15" hidden="false" customHeight="false" outlineLevel="0" collapsed="false">
      <c r="A890" s="33" t="s">
        <v>3893</v>
      </c>
      <c r="B890" s="33" t="s">
        <v>3894</v>
      </c>
      <c r="C890" s="33" t="s">
        <v>3895</v>
      </c>
      <c r="D890" s="33" t="s">
        <v>3896</v>
      </c>
      <c r="E890" s="33" t="s">
        <v>824</v>
      </c>
      <c r="F890" s="33" t="s">
        <v>685</v>
      </c>
      <c r="G890" s="33" t="s">
        <v>686</v>
      </c>
      <c r="H890" s="33" t="s">
        <v>687</v>
      </c>
      <c r="I890" s="33" t="n">
        <v>111</v>
      </c>
      <c r="J890" s="33" t="s">
        <v>835</v>
      </c>
      <c r="K890" s="35" t="n">
        <v>73371</v>
      </c>
      <c r="L890" s="36" t="n">
        <v>4.6</v>
      </c>
      <c r="M890" s="37" t="n">
        <v>8118</v>
      </c>
      <c r="N890" s="37" t="n">
        <v>13321</v>
      </c>
      <c r="O890" s="37" t="n">
        <v>11</v>
      </c>
      <c r="P890" s="33" t="s">
        <v>688</v>
      </c>
    </row>
    <row r="891" customFormat="false" ht="15" hidden="false" customHeight="false" outlineLevel="0" collapsed="false">
      <c r="A891" s="33" t="s">
        <v>3897</v>
      </c>
      <c r="B891" s="33" t="s">
        <v>3898</v>
      </c>
      <c r="C891" s="33" t="s">
        <v>1228</v>
      </c>
      <c r="D891" s="33" t="s">
        <v>1229</v>
      </c>
      <c r="E891" s="33" t="s">
        <v>1069</v>
      </c>
      <c r="F891" s="33" t="s">
        <v>685</v>
      </c>
      <c r="G891" s="33" t="s">
        <v>686</v>
      </c>
      <c r="H891" s="33" t="s">
        <v>687</v>
      </c>
      <c r="I891" s="33" t="n">
        <v>111</v>
      </c>
      <c r="J891" s="33" t="s">
        <v>793</v>
      </c>
      <c r="K891" s="35" t="n">
        <v>73867</v>
      </c>
      <c r="L891" s="36" t="n">
        <v>5.3</v>
      </c>
      <c r="M891" s="37" t="n">
        <v>0</v>
      </c>
      <c r="N891" s="37" t="n">
        <v>17500</v>
      </c>
      <c r="O891" s="37" t="n">
        <v>1</v>
      </c>
      <c r="P891" s="33" t="s">
        <v>700</v>
      </c>
    </row>
    <row r="892" customFormat="false" ht="15" hidden="false" customHeight="false" outlineLevel="0" collapsed="false">
      <c r="A892" s="33" t="s">
        <v>3899</v>
      </c>
      <c r="B892" s="33" t="s">
        <v>3900</v>
      </c>
      <c r="C892" s="33" t="s">
        <v>3901</v>
      </c>
      <c r="D892" s="33" t="s">
        <v>3902</v>
      </c>
      <c r="E892" s="33" t="s">
        <v>1069</v>
      </c>
      <c r="F892" s="33" t="s">
        <v>685</v>
      </c>
      <c r="G892" s="33" t="s">
        <v>686</v>
      </c>
      <c r="H892" s="33" t="s">
        <v>687</v>
      </c>
      <c r="I892" s="33" t="n">
        <v>111</v>
      </c>
      <c r="J892" s="33" t="s">
        <v>803</v>
      </c>
      <c r="K892" s="35" t="n">
        <v>69363</v>
      </c>
      <c r="L892" s="36" t="n">
        <v>4.7</v>
      </c>
      <c r="M892" s="37" t="n">
        <v>82082</v>
      </c>
      <c r="N892" s="37" t="n">
        <v>16914</v>
      </c>
      <c r="O892" s="37" t="n">
        <v>1</v>
      </c>
      <c r="P892" s="33" t="s">
        <v>688</v>
      </c>
    </row>
    <row r="893" customFormat="false" ht="15" hidden="false" customHeight="false" outlineLevel="0" collapsed="false">
      <c r="A893" s="33" t="s">
        <v>3903</v>
      </c>
      <c r="B893" s="33"/>
      <c r="C893" s="33" t="s">
        <v>3904</v>
      </c>
      <c r="D893" s="33" t="s">
        <v>831</v>
      </c>
      <c r="E893" s="33" t="s">
        <v>852</v>
      </c>
      <c r="F893" s="33" t="s">
        <v>685</v>
      </c>
      <c r="G893" s="33" t="s">
        <v>686</v>
      </c>
      <c r="H893" s="33" t="s">
        <v>687</v>
      </c>
      <c r="I893" s="33" t="n">
        <v>111</v>
      </c>
      <c r="J893" s="33" t="s">
        <v>864</v>
      </c>
      <c r="K893" s="35" t="n">
        <v>74147</v>
      </c>
      <c r="L893" s="36" t="n">
        <v>4.5</v>
      </c>
      <c r="M893" s="37" t="n">
        <v>0</v>
      </c>
      <c r="N893" s="37" t="n">
        <v>700</v>
      </c>
      <c r="O893" s="37" t="n">
        <v>0</v>
      </c>
      <c r="P893" s="33" t="s">
        <v>688</v>
      </c>
    </row>
    <row r="894" customFormat="false" ht="15" hidden="false" customHeight="false" outlineLevel="0" collapsed="false">
      <c r="A894" s="33" t="s">
        <v>3905</v>
      </c>
      <c r="B894" s="33" t="s">
        <v>3906</v>
      </c>
      <c r="C894" s="33" t="s">
        <v>3907</v>
      </c>
      <c r="D894" s="33" t="s">
        <v>3908</v>
      </c>
      <c r="E894" s="33" t="s">
        <v>749</v>
      </c>
      <c r="F894" s="33" t="s">
        <v>685</v>
      </c>
      <c r="G894" s="33" t="s">
        <v>686</v>
      </c>
      <c r="H894" s="33" t="s">
        <v>750</v>
      </c>
      <c r="I894" s="33" t="n">
        <v>112</v>
      </c>
      <c r="J894" s="33" t="s">
        <v>746</v>
      </c>
      <c r="K894" s="35" t="n">
        <v>62250</v>
      </c>
      <c r="L894" s="36" t="n">
        <v>3.4</v>
      </c>
      <c r="M894" s="37" t="n">
        <v>0</v>
      </c>
      <c r="N894" s="37" t="n">
        <v>5000</v>
      </c>
      <c r="O894" s="37" t="n">
        <v>0</v>
      </c>
      <c r="P894" s="33" t="s">
        <v>692</v>
      </c>
    </row>
    <row r="895" customFormat="false" ht="15" hidden="false" customHeight="false" outlineLevel="0" collapsed="false">
      <c r="A895" s="33" t="s">
        <v>3909</v>
      </c>
      <c r="B895" s="33" t="s">
        <v>3910</v>
      </c>
      <c r="C895" s="33" t="s">
        <v>3911</v>
      </c>
      <c r="D895" s="33" t="s">
        <v>3912</v>
      </c>
      <c r="E895" s="33" t="s">
        <v>2677</v>
      </c>
      <c r="F895" s="33" t="s">
        <v>685</v>
      </c>
      <c r="G895" s="33" t="s">
        <v>686</v>
      </c>
      <c r="H895" s="33" t="s">
        <v>687</v>
      </c>
      <c r="I895" s="33" t="n">
        <v>112</v>
      </c>
      <c r="J895" s="33" t="s">
        <v>751</v>
      </c>
      <c r="K895" s="35" t="n">
        <v>73704</v>
      </c>
      <c r="L895" s="36" t="n">
        <v>4.5</v>
      </c>
      <c r="M895" s="37" t="n">
        <v>0</v>
      </c>
      <c r="N895" s="37" t="n">
        <v>5000</v>
      </c>
      <c r="O895" s="37" t="n">
        <v>0</v>
      </c>
      <c r="P895" s="33" t="s">
        <v>711</v>
      </c>
    </row>
    <row r="896" customFormat="false" ht="15" hidden="false" customHeight="false" outlineLevel="0" collapsed="false">
      <c r="A896" s="33" t="s">
        <v>3913</v>
      </c>
      <c r="B896" s="33" t="s">
        <v>3914</v>
      </c>
      <c r="C896" s="33" t="s">
        <v>3915</v>
      </c>
      <c r="D896" s="33" t="s">
        <v>3916</v>
      </c>
      <c r="E896" s="33" t="s">
        <v>824</v>
      </c>
      <c r="F896" s="33" t="s">
        <v>685</v>
      </c>
      <c r="G896" s="33" t="s">
        <v>686</v>
      </c>
      <c r="H896" s="33" t="s">
        <v>687</v>
      </c>
      <c r="I896" s="33" t="n">
        <v>112</v>
      </c>
      <c r="J896" s="33" t="s">
        <v>825</v>
      </c>
      <c r="K896" s="35" t="n">
        <v>84976</v>
      </c>
      <c r="L896" s="36" t="n">
        <v>6.5</v>
      </c>
      <c r="M896" s="37" t="n">
        <v>3500</v>
      </c>
      <c r="N896" s="37" t="n">
        <v>6000</v>
      </c>
      <c r="O896" s="37" t="n">
        <v>0</v>
      </c>
      <c r="P896" s="33" t="s">
        <v>723</v>
      </c>
    </row>
    <row r="897" customFormat="false" ht="15" hidden="false" customHeight="false" outlineLevel="0" collapsed="false">
      <c r="A897" s="33" t="s">
        <v>3917</v>
      </c>
      <c r="B897" s="33" t="s">
        <v>3918</v>
      </c>
      <c r="C897" s="33" t="s">
        <v>3919</v>
      </c>
      <c r="D897" s="33" t="s">
        <v>3920</v>
      </c>
      <c r="E897" s="33" t="s">
        <v>1069</v>
      </c>
      <c r="F897" s="33" t="s">
        <v>685</v>
      </c>
      <c r="G897" s="33" t="s">
        <v>686</v>
      </c>
      <c r="H897" s="33" t="s">
        <v>687</v>
      </c>
      <c r="I897" s="33" t="n">
        <v>112</v>
      </c>
      <c r="J897" s="33" t="s">
        <v>746</v>
      </c>
      <c r="K897" s="35" t="n">
        <v>75704</v>
      </c>
      <c r="L897" s="36" t="n">
        <v>5.5</v>
      </c>
      <c r="M897" s="37" t="n">
        <v>1465</v>
      </c>
      <c r="N897" s="37" t="n">
        <v>4884</v>
      </c>
      <c r="O897" s="37" t="n">
        <v>1</v>
      </c>
      <c r="P897" s="33" t="s">
        <v>688</v>
      </c>
    </row>
    <row r="898" customFormat="false" ht="15" hidden="false" customHeight="false" outlineLevel="0" collapsed="false">
      <c r="A898" s="33" t="s">
        <v>3921</v>
      </c>
      <c r="B898" s="33" t="s">
        <v>3922</v>
      </c>
      <c r="C898" s="33" t="s">
        <v>3923</v>
      </c>
      <c r="D898" s="33" t="s">
        <v>2610</v>
      </c>
      <c r="E898" s="33" t="s">
        <v>3336</v>
      </c>
      <c r="F898" s="33" t="s">
        <v>685</v>
      </c>
      <c r="G898" s="33" t="s">
        <v>686</v>
      </c>
      <c r="H898" s="33" t="s">
        <v>750</v>
      </c>
      <c r="I898" s="33" t="n">
        <v>112</v>
      </c>
      <c r="J898" s="33" t="s">
        <v>746</v>
      </c>
      <c r="K898" s="35" t="n">
        <v>84484</v>
      </c>
      <c r="L898" s="36" t="n">
        <v>6.4</v>
      </c>
      <c r="M898" s="37" t="n">
        <v>1500</v>
      </c>
      <c r="N898" s="37" t="n">
        <v>6000</v>
      </c>
      <c r="O898" s="37" t="n">
        <v>1</v>
      </c>
      <c r="P898" s="33" t="s">
        <v>688</v>
      </c>
    </row>
    <row r="899" customFormat="false" ht="15" hidden="false" customHeight="false" outlineLevel="0" collapsed="false">
      <c r="A899" s="33" t="s">
        <v>3924</v>
      </c>
      <c r="B899" s="33"/>
      <c r="C899" s="33" t="s">
        <v>3925</v>
      </c>
      <c r="D899" s="33" t="s">
        <v>3926</v>
      </c>
      <c r="E899" s="33" t="s">
        <v>1951</v>
      </c>
      <c r="F899" s="33" t="s">
        <v>685</v>
      </c>
      <c r="G899" s="33" t="s">
        <v>686</v>
      </c>
      <c r="H899" s="33" t="s">
        <v>750</v>
      </c>
      <c r="I899" s="33" t="n">
        <v>113</v>
      </c>
      <c r="J899" s="33" t="s">
        <v>746</v>
      </c>
      <c r="K899" s="35" t="n">
        <v>66493</v>
      </c>
      <c r="L899" s="36" t="n">
        <v>4</v>
      </c>
      <c r="M899" s="37" t="n">
        <v>0</v>
      </c>
      <c r="N899" s="37" t="n">
        <v>12950</v>
      </c>
      <c r="O899" s="37" t="n">
        <v>0</v>
      </c>
      <c r="P899" s="33" t="s">
        <v>760</v>
      </c>
    </row>
    <row r="900" customFormat="false" ht="15" hidden="false" customHeight="false" outlineLevel="0" collapsed="false">
      <c r="A900" s="33" t="s">
        <v>3927</v>
      </c>
      <c r="B900" s="33" t="s">
        <v>3928</v>
      </c>
      <c r="C900" s="33" t="s">
        <v>3929</v>
      </c>
      <c r="D900" s="33" t="s">
        <v>3930</v>
      </c>
      <c r="E900" s="33" t="s">
        <v>1866</v>
      </c>
      <c r="F900" s="33" t="s">
        <v>685</v>
      </c>
      <c r="G900" s="33" t="s">
        <v>686</v>
      </c>
      <c r="H900" s="33" t="s">
        <v>750</v>
      </c>
      <c r="I900" s="33" t="n">
        <v>113</v>
      </c>
      <c r="J900" s="33" t="s">
        <v>785</v>
      </c>
      <c r="K900" s="35" t="n">
        <v>77185</v>
      </c>
      <c r="L900" s="36" t="n">
        <v>5.7</v>
      </c>
      <c r="M900" s="37" t="n">
        <v>0</v>
      </c>
      <c r="N900" s="37" t="n">
        <v>25000</v>
      </c>
      <c r="O900" s="37" t="n">
        <v>2</v>
      </c>
      <c r="P900" s="33" t="s">
        <v>723</v>
      </c>
    </row>
    <row r="901" customFormat="false" ht="15" hidden="false" customHeight="false" outlineLevel="0" collapsed="false">
      <c r="A901" s="33" t="s">
        <v>3931</v>
      </c>
      <c r="B901" s="33" t="s">
        <v>3932</v>
      </c>
      <c r="C901" s="33" t="s">
        <v>3933</v>
      </c>
      <c r="D901" s="33" t="s">
        <v>3934</v>
      </c>
      <c r="E901" s="33" t="s">
        <v>777</v>
      </c>
      <c r="F901" s="33" t="s">
        <v>685</v>
      </c>
      <c r="G901" s="33" t="s">
        <v>686</v>
      </c>
      <c r="H901" s="33" t="s">
        <v>687</v>
      </c>
      <c r="I901" s="33" t="n">
        <v>113</v>
      </c>
      <c r="J901" s="33" t="s">
        <v>778</v>
      </c>
      <c r="K901" s="35" t="n">
        <v>67171</v>
      </c>
      <c r="L901" s="36" t="n">
        <v>3.6</v>
      </c>
      <c r="M901" s="37" t="n">
        <v>0</v>
      </c>
      <c r="N901" s="37" t="n">
        <v>2500</v>
      </c>
      <c r="O901" s="37" t="n">
        <v>1</v>
      </c>
      <c r="P901" s="33" t="s">
        <v>688</v>
      </c>
    </row>
    <row r="902" customFormat="false" ht="15" hidden="false" customHeight="false" outlineLevel="0" collapsed="false">
      <c r="A902" s="33" t="s">
        <v>3935</v>
      </c>
      <c r="B902" s="33" t="s">
        <v>3936</v>
      </c>
      <c r="C902" s="33" t="s">
        <v>3937</v>
      </c>
      <c r="D902" s="33" t="s">
        <v>3938</v>
      </c>
      <c r="E902" s="33" t="s">
        <v>842</v>
      </c>
      <c r="F902" s="33" t="s">
        <v>685</v>
      </c>
      <c r="G902" s="33" t="s">
        <v>686</v>
      </c>
      <c r="H902" s="33" t="s">
        <v>687</v>
      </c>
      <c r="I902" s="33" t="n">
        <v>113</v>
      </c>
      <c r="J902" s="33" t="s">
        <v>782</v>
      </c>
      <c r="K902" s="35" t="n">
        <v>74032</v>
      </c>
      <c r="L902" s="36" t="n">
        <v>4.7</v>
      </c>
      <c r="M902" s="37" t="n">
        <v>200</v>
      </c>
      <c r="N902" s="37" t="n">
        <v>1600</v>
      </c>
      <c r="O902" s="37" t="n">
        <v>0</v>
      </c>
      <c r="P902" s="33" t="s">
        <v>723</v>
      </c>
    </row>
    <row r="903" customFormat="false" ht="15" hidden="false" customHeight="false" outlineLevel="0" collapsed="false">
      <c r="A903" s="33" t="s">
        <v>3939</v>
      </c>
      <c r="B903" s="33" t="s">
        <v>3940</v>
      </c>
      <c r="C903" s="33" t="s">
        <v>3941</v>
      </c>
      <c r="D903" s="33" t="s">
        <v>3942</v>
      </c>
      <c r="E903" s="33" t="s">
        <v>879</v>
      </c>
      <c r="F903" s="33" t="s">
        <v>685</v>
      </c>
      <c r="G903" s="33" t="s">
        <v>686</v>
      </c>
      <c r="H903" s="33" t="s">
        <v>687</v>
      </c>
      <c r="I903" s="33" t="n">
        <v>113</v>
      </c>
      <c r="J903" s="33" t="s">
        <v>818</v>
      </c>
      <c r="K903" s="35" t="n">
        <v>87593</v>
      </c>
      <c r="L903" s="36" t="n">
        <v>6.7</v>
      </c>
      <c r="M903" s="37" t="n">
        <v>2600</v>
      </c>
      <c r="N903" s="37" t="n">
        <v>9125</v>
      </c>
      <c r="O903" s="37" t="n">
        <v>6</v>
      </c>
      <c r="P903" s="33" t="s">
        <v>700</v>
      </c>
    </row>
    <row r="904" customFormat="false" ht="15" hidden="false" customHeight="false" outlineLevel="0" collapsed="false">
      <c r="A904" s="33" t="s">
        <v>3943</v>
      </c>
      <c r="B904" s="33" t="s">
        <v>3944</v>
      </c>
      <c r="C904" s="33" t="s">
        <v>3945</v>
      </c>
      <c r="D904" s="33" t="s">
        <v>2668</v>
      </c>
      <c r="E904" s="33" t="s">
        <v>2215</v>
      </c>
      <c r="F904" s="33" t="s">
        <v>685</v>
      </c>
      <c r="G904" s="33" t="s">
        <v>686</v>
      </c>
      <c r="H904" s="33" t="s">
        <v>3806</v>
      </c>
      <c r="I904" s="33" t="n">
        <v>113</v>
      </c>
      <c r="J904" s="33" t="s">
        <v>751</v>
      </c>
      <c r="K904" s="35" t="n">
        <v>86421</v>
      </c>
      <c r="L904" s="36" t="n">
        <v>6.6</v>
      </c>
      <c r="M904" s="37" t="n">
        <v>400</v>
      </c>
      <c r="N904" s="37" t="n">
        <v>5000</v>
      </c>
      <c r="O904" s="37" t="n">
        <v>1</v>
      </c>
      <c r="P904" s="33" t="s">
        <v>692</v>
      </c>
    </row>
    <row r="905" customFormat="false" ht="15" hidden="false" customHeight="false" outlineLevel="0" collapsed="false">
      <c r="A905" s="33" t="s">
        <v>3946</v>
      </c>
      <c r="B905" s="33"/>
      <c r="C905" s="33" t="s">
        <v>3947</v>
      </c>
      <c r="D905" s="33" t="s">
        <v>3948</v>
      </c>
      <c r="E905" s="33" t="s">
        <v>759</v>
      </c>
      <c r="F905" s="33" t="s">
        <v>685</v>
      </c>
      <c r="G905" s="33" t="s">
        <v>686</v>
      </c>
      <c r="H905" s="33" t="s">
        <v>687</v>
      </c>
      <c r="I905" s="33" t="n">
        <v>114</v>
      </c>
      <c r="J905" s="33" t="s">
        <v>771</v>
      </c>
      <c r="K905" s="35" t="n">
        <v>75290</v>
      </c>
      <c r="L905" s="36" t="n">
        <v>4.4</v>
      </c>
      <c r="M905" s="37" t="n">
        <v>244</v>
      </c>
      <c r="N905" s="37" t="n">
        <v>1762</v>
      </c>
      <c r="O905" s="37" t="n">
        <v>0</v>
      </c>
      <c r="P905" s="33" t="s">
        <v>760</v>
      </c>
    </row>
    <row r="906" customFormat="false" ht="15" hidden="false" customHeight="false" outlineLevel="0" collapsed="false">
      <c r="A906" s="33" t="s">
        <v>3949</v>
      </c>
      <c r="B906" s="33"/>
      <c r="C906" s="33" t="s">
        <v>3950</v>
      </c>
      <c r="D906" s="33" t="s">
        <v>3950</v>
      </c>
      <c r="E906" s="33" t="s">
        <v>1343</v>
      </c>
      <c r="F906" s="33" t="s">
        <v>883</v>
      </c>
      <c r="G906" s="33" t="s">
        <v>686</v>
      </c>
      <c r="H906" s="33" t="s">
        <v>885</v>
      </c>
      <c r="I906" s="33" t="n">
        <v>114</v>
      </c>
      <c r="J906" s="33" t="s">
        <v>829</v>
      </c>
      <c r="K906" s="35" t="n">
        <v>127546</v>
      </c>
      <c r="L906" s="36" t="n">
        <v>13.1</v>
      </c>
      <c r="M906" s="37" t="n">
        <v>0</v>
      </c>
      <c r="N906" s="37" t="n">
        <v>260</v>
      </c>
      <c r="O906" s="37" t="n">
        <v>0</v>
      </c>
      <c r="P906" s="33" t="s">
        <v>3951</v>
      </c>
    </row>
    <row r="907" customFormat="false" ht="15" hidden="false" customHeight="false" outlineLevel="0" collapsed="false">
      <c r="A907" s="33" t="s">
        <v>3952</v>
      </c>
      <c r="B907" s="33" t="s">
        <v>3953</v>
      </c>
      <c r="C907" s="33" t="s">
        <v>3954</v>
      </c>
      <c r="D907" s="33" t="s">
        <v>2172</v>
      </c>
      <c r="E907" s="33" t="s">
        <v>1789</v>
      </c>
      <c r="F907" s="33" t="s">
        <v>685</v>
      </c>
      <c r="G907" s="33" t="s">
        <v>686</v>
      </c>
      <c r="H907" s="33" t="s">
        <v>687</v>
      </c>
      <c r="I907" s="33" t="n">
        <v>114</v>
      </c>
      <c r="J907" s="33" t="s">
        <v>930</v>
      </c>
      <c r="K907" s="35" t="n">
        <v>91778</v>
      </c>
      <c r="L907" s="36" t="n">
        <v>8.2</v>
      </c>
      <c r="M907" s="37" t="n">
        <v>956</v>
      </c>
      <c r="N907" s="37" t="n">
        <v>10323</v>
      </c>
      <c r="O907" s="37" t="n">
        <v>9</v>
      </c>
      <c r="P907" s="33" t="s">
        <v>700</v>
      </c>
    </row>
    <row r="908" customFormat="false" ht="15" hidden="false" customHeight="false" outlineLevel="0" collapsed="false">
      <c r="A908" s="33" t="s">
        <v>3955</v>
      </c>
      <c r="B908" s="33" t="s">
        <v>3956</v>
      </c>
      <c r="C908" s="33" t="s">
        <v>3957</v>
      </c>
      <c r="D908" s="33" t="s">
        <v>3957</v>
      </c>
      <c r="E908" s="33" t="s">
        <v>696</v>
      </c>
      <c r="F908" s="33" t="s">
        <v>685</v>
      </c>
      <c r="G908" s="33" t="s">
        <v>686</v>
      </c>
      <c r="H908" s="33" t="s">
        <v>687</v>
      </c>
      <c r="I908" s="33" t="n">
        <v>115</v>
      </c>
      <c r="J908" s="33" t="s">
        <v>693</v>
      </c>
      <c r="K908" s="35" t="n">
        <v>102019</v>
      </c>
      <c r="L908" s="36" t="n">
        <v>10.3</v>
      </c>
      <c r="M908" s="37" t="n">
        <v>0</v>
      </c>
      <c r="N908" s="37" t="n">
        <v>30125</v>
      </c>
      <c r="O908" s="37" t="n">
        <v>1</v>
      </c>
      <c r="P908" s="33" t="s">
        <v>688</v>
      </c>
    </row>
    <row r="909" customFormat="false" ht="15" hidden="false" customHeight="false" outlineLevel="0" collapsed="false">
      <c r="A909" s="33" t="s">
        <v>3958</v>
      </c>
      <c r="B909" s="33" t="s">
        <v>3959</v>
      </c>
      <c r="C909" s="33" t="s">
        <v>3960</v>
      </c>
      <c r="D909" s="33" t="s">
        <v>3961</v>
      </c>
      <c r="E909" s="33" t="s">
        <v>1866</v>
      </c>
      <c r="F909" s="33" t="s">
        <v>685</v>
      </c>
      <c r="G909" s="33" t="s">
        <v>686</v>
      </c>
      <c r="H909" s="33" t="s">
        <v>733</v>
      </c>
      <c r="I909" s="33" t="n">
        <v>115</v>
      </c>
      <c r="J909" s="33" t="s">
        <v>873</v>
      </c>
      <c r="K909" s="35" t="n">
        <v>71345</v>
      </c>
      <c r="L909" s="36" t="n">
        <v>4.5</v>
      </c>
      <c r="M909" s="37" t="n">
        <v>6302</v>
      </c>
      <c r="N909" s="37" t="n">
        <v>11099</v>
      </c>
      <c r="O909" s="37" t="n">
        <v>2</v>
      </c>
      <c r="P909" s="33" t="s">
        <v>688</v>
      </c>
    </row>
    <row r="910" customFormat="false" ht="15" hidden="false" customHeight="false" outlineLevel="0" collapsed="false">
      <c r="A910" s="33" t="s">
        <v>3962</v>
      </c>
      <c r="B910" s="33"/>
      <c r="C910" s="33" t="s">
        <v>3963</v>
      </c>
      <c r="D910" s="33" t="s">
        <v>1927</v>
      </c>
      <c r="E910" s="33" t="s">
        <v>788</v>
      </c>
      <c r="F910" s="33" t="s">
        <v>685</v>
      </c>
      <c r="G910" s="33" t="s">
        <v>686</v>
      </c>
      <c r="H910" s="33" t="s">
        <v>750</v>
      </c>
      <c r="I910" s="33" t="n">
        <v>115</v>
      </c>
      <c r="J910" s="33" t="s">
        <v>785</v>
      </c>
      <c r="K910" s="35" t="n">
        <v>52041</v>
      </c>
      <c r="L910" s="36" t="n">
        <v>1.9</v>
      </c>
      <c r="M910" s="37" t="n">
        <v>0</v>
      </c>
      <c r="N910" s="37" t="n">
        <v>6120</v>
      </c>
      <c r="O910" s="37" t="n">
        <v>1</v>
      </c>
      <c r="P910" s="33" t="s">
        <v>723</v>
      </c>
    </row>
    <row r="911" customFormat="false" ht="15" hidden="false" customHeight="false" outlineLevel="0" collapsed="false">
      <c r="A911" s="33" t="s">
        <v>3964</v>
      </c>
      <c r="B911" s="33"/>
      <c r="C911" s="33" t="s">
        <v>3965</v>
      </c>
      <c r="D911" s="33" t="s">
        <v>3176</v>
      </c>
      <c r="E911" s="33" t="s">
        <v>792</v>
      </c>
      <c r="F911" s="33" t="s">
        <v>685</v>
      </c>
      <c r="G911" s="33" t="s">
        <v>686</v>
      </c>
      <c r="H911" s="33" t="s">
        <v>687</v>
      </c>
      <c r="I911" s="33" t="n">
        <v>115</v>
      </c>
      <c r="J911" s="33" t="s">
        <v>789</v>
      </c>
      <c r="K911" s="35" t="n">
        <v>82367</v>
      </c>
      <c r="L911" s="36" t="n">
        <v>5.9</v>
      </c>
      <c r="M911" s="37" t="n">
        <v>0</v>
      </c>
      <c r="N911" s="37" t="n">
        <v>35000</v>
      </c>
      <c r="O911" s="37" t="n">
        <v>0</v>
      </c>
      <c r="P911" s="33" t="s">
        <v>700</v>
      </c>
    </row>
    <row r="912" customFormat="false" ht="15" hidden="false" customHeight="false" outlineLevel="0" collapsed="false">
      <c r="A912" s="33" t="s">
        <v>3966</v>
      </c>
      <c r="B912" s="33" t="s">
        <v>3967</v>
      </c>
      <c r="C912" s="33" t="s">
        <v>3968</v>
      </c>
      <c r="D912" s="33" t="s">
        <v>3969</v>
      </c>
      <c r="E912" s="33" t="s">
        <v>2437</v>
      </c>
      <c r="F912" s="33" t="s">
        <v>685</v>
      </c>
      <c r="G912" s="33" t="s">
        <v>686</v>
      </c>
      <c r="H912" s="33" t="s">
        <v>733</v>
      </c>
      <c r="I912" s="33" t="n">
        <v>115</v>
      </c>
      <c r="J912" s="33" t="s">
        <v>768</v>
      </c>
      <c r="K912" s="35" t="n">
        <v>69661</v>
      </c>
      <c r="L912" s="36" t="n">
        <v>3.5</v>
      </c>
      <c r="M912" s="37" t="n">
        <v>6000</v>
      </c>
      <c r="N912" s="37" t="n">
        <v>6000</v>
      </c>
      <c r="O912" s="37" t="n">
        <v>1</v>
      </c>
      <c r="P912" s="33" t="s">
        <v>692</v>
      </c>
    </row>
    <row r="913" customFormat="false" ht="15" hidden="false" customHeight="false" outlineLevel="0" collapsed="false">
      <c r="A913" s="33" t="s">
        <v>3970</v>
      </c>
      <c r="B913" s="33"/>
      <c r="C913" s="33" t="s">
        <v>3971</v>
      </c>
      <c r="D913" s="33" t="s">
        <v>3646</v>
      </c>
      <c r="E913" s="33" t="s">
        <v>2437</v>
      </c>
      <c r="F913" s="33" t="s">
        <v>685</v>
      </c>
      <c r="G913" s="33" t="s">
        <v>686</v>
      </c>
      <c r="H913" s="33" t="s">
        <v>750</v>
      </c>
      <c r="I913" s="33" t="n">
        <v>115</v>
      </c>
      <c r="J913" s="33" t="s">
        <v>768</v>
      </c>
      <c r="K913" s="35" t="n">
        <v>80570</v>
      </c>
      <c r="L913" s="36" t="n">
        <v>6.1</v>
      </c>
      <c r="M913" s="37" t="n">
        <v>1050</v>
      </c>
      <c r="N913" s="37" t="n">
        <v>32200</v>
      </c>
      <c r="O913" s="37" t="n">
        <v>0</v>
      </c>
      <c r="P913" s="33" t="s">
        <v>692</v>
      </c>
    </row>
    <row r="914" customFormat="false" ht="15" hidden="false" customHeight="false" outlineLevel="0" collapsed="false">
      <c r="A914" s="33" t="s">
        <v>3972</v>
      </c>
      <c r="B914" s="33" t="s">
        <v>3973</v>
      </c>
      <c r="C914" s="33" t="s">
        <v>3974</v>
      </c>
      <c r="D914" s="33" t="s">
        <v>3975</v>
      </c>
      <c r="E914" s="33" t="s">
        <v>2215</v>
      </c>
      <c r="F914" s="33" t="s">
        <v>685</v>
      </c>
      <c r="G914" s="33" t="s">
        <v>686</v>
      </c>
      <c r="H914" s="33" t="s">
        <v>750</v>
      </c>
      <c r="I914" s="33" t="n">
        <v>115</v>
      </c>
      <c r="J914" s="33" t="s">
        <v>751</v>
      </c>
      <c r="K914" s="35" t="n">
        <v>86572</v>
      </c>
      <c r="L914" s="36" t="n">
        <v>6.6</v>
      </c>
      <c r="M914" s="37" t="n">
        <v>6000</v>
      </c>
      <c r="N914" s="37" t="n">
        <v>15000</v>
      </c>
      <c r="O914" s="37" t="n">
        <v>1</v>
      </c>
      <c r="P914" s="33" t="s">
        <v>692</v>
      </c>
    </row>
    <row r="915" customFormat="false" ht="15" hidden="false" customHeight="false" outlineLevel="0" collapsed="false">
      <c r="A915" s="33" t="s">
        <v>3976</v>
      </c>
      <c r="B915" s="33" t="s">
        <v>3977</v>
      </c>
      <c r="C915" s="33" t="s">
        <v>3978</v>
      </c>
      <c r="D915" s="33" t="s">
        <v>3979</v>
      </c>
      <c r="E915" s="33" t="s">
        <v>684</v>
      </c>
      <c r="F915" s="33" t="s">
        <v>685</v>
      </c>
      <c r="G915" s="33" t="s">
        <v>686</v>
      </c>
      <c r="H915" s="33" t="s">
        <v>687</v>
      </c>
      <c r="I915" s="33" t="n">
        <v>116</v>
      </c>
      <c r="J915" s="33" t="s">
        <v>681</v>
      </c>
      <c r="K915" s="35" t="n">
        <v>66999</v>
      </c>
      <c r="L915" s="36" t="n">
        <v>3.7</v>
      </c>
      <c r="M915" s="37" t="n">
        <v>5368</v>
      </c>
      <c r="N915" s="37" t="n">
        <v>8524</v>
      </c>
      <c r="O915" s="37" t="n">
        <v>1</v>
      </c>
      <c r="P915" s="33" t="s">
        <v>692</v>
      </c>
    </row>
    <row r="916" customFormat="false" ht="15" hidden="false" customHeight="false" outlineLevel="0" collapsed="false">
      <c r="A916" s="33" t="s">
        <v>3980</v>
      </c>
      <c r="B916" s="33" t="s">
        <v>3981</v>
      </c>
      <c r="C916" s="33" t="s">
        <v>3982</v>
      </c>
      <c r="D916" s="33" t="s">
        <v>3983</v>
      </c>
      <c r="E916" s="33" t="s">
        <v>696</v>
      </c>
      <c r="F916" s="33" t="s">
        <v>685</v>
      </c>
      <c r="G916" s="33" t="s">
        <v>686</v>
      </c>
      <c r="H916" s="33" t="s">
        <v>687</v>
      </c>
      <c r="I916" s="33" t="n">
        <v>116</v>
      </c>
      <c r="J916" s="33" t="s">
        <v>698</v>
      </c>
      <c r="K916" s="35" t="n">
        <v>92706</v>
      </c>
      <c r="L916" s="36" t="n">
        <v>8.8</v>
      </c>
      <c r="M916" s="37" t="n">
        <v>0</v>
      </c>
      <c r="N916" s="37" t="n">
        <v>26000</v>
      </c>
      <c r="O916" s="37" t="n">
        <v>0</v>
      </c>
      <c r="P916" s="33" t="s">
        <v>723</v>
      </c>
    </row>
    <row r="917" customFormat="false" ht="15" hidden="false" customHeight="false" outlineLevel="0" collapsed="false">
      <c r="A917" s="33" t="s">
        <v>3984</v>
      </c>
      <c r="B917" s="33" t="s">
        <v>3985</v>
      </c>
      <c r="C917" s="33" t="s">
        <v>3986</v>
      </c>
      <c r="D917" s="33" t="s">
        <v>3987</v>
      </c>
      <c r="E917" s="33" t="s">
        <v>749</v>
      </c>
      <c r="F917" s="33" t="s">
        <v>685</v>
      </c>
      <c r="G917" s="33" t="s">
        <v>686</v>
      </c>
      <c r="H917" s="33" t="s">
        <v>750</v>
      </c>
      <c r="I917" s="33" t="n">
        <v>116</v>
      </c>
      <c r="J917" s="33" t="s">
        <v>743</v>
      </c>
      <c r="K917" s="35" t="n">
        <v>58118</v>
      </c>
      <c r="L917" s="36" t="n">
        <v>2.4</v>
      </c>
      <c r="M917" s="37" t="n">
        <v>0</v>
      </c>
      <c r="N917" s="37" t="n">
        <v>3000</v>
      </c>
      <c r="O917" s="37" t="n">
        <v>0</v>
      </c>
      <c r="P917" s="33" t="s">
        <v>688</v>
      </c>
    </row>
    <row r="918" customFormat="false" ht="15" hidden="false" customHeight="false" outlineLevel="0" collapsed="false">
      <c r="A918" s="33" t="s">
        <v>3988</v>
      </c>
      <c r="B918" s="33" t="s">
        <v>3989</v>
      </c>
      <c r="C918" s="33" t="s">
        <v>3990</v>
      </c>
      <c r="D918" s="33" t="s">
        <v>2856</v>
      </c>
      <c r="E918" s="33" t="s">
        <v>797</v>
      </c>
      <c r="F918" s="33" t="s">
        <v>685</v>
      </c>
      <c r="G918" s="33" t="s">
        <v>686</v>
      </c>
      <c r="H918" s="33" t="s">
        <v>687</v>
      </c>
      <c r="I918" s="33" t="n">
        <v>116</v>
      </c>
      <c r="J918" s="33" t="s">
        <v>803</v>
      </c>
      <c r="K918" s="35" t="n">
        <v>61947</v>
      </c>
      <c r="L918" s="36" t="n">
        <v>3.3</v>
      </c>
      <c r="M918" s="37" t="n">
        <v>2250</v>
      </c>
      <c r="N918" s="37" t="n">
        <v>8112</v>
      </c>
      <c r="O918" s="37" t="n">
        <v>11</v>
      </c>
      <c r="P918" s="33" t="s">
        <v>692</v>
      </c>
    </row>
    <row r="919" customFormat="false" ht="15" hidden="false" customHeight="false" outlineLevel="0" collapsed="false">
      <c r="A919" s="33" t="s">
        <v>3991</v>
      </c>
      <c r="B919" s="33" t="s">
        <v>3992</v>
      </c>
      <c r="C919" s="33" t="s">
        <v>3993</v>
      </c>
      <c r="D919" s="33" t="s">
        <v>3994</v>
      </c>
      <c r="E919" s="33" t="s">
        <v>3995</v>
      </c>
      <c r="F919" s="33" t="s">
        <v>685</v>
      </c>
      <c r="G919" s="33" t="s">
        <v>686</v>
      </c>
      <c r="H919" s="33" t="s">
        <v>687</v>
      </c>
      <c r="I919" s="33" t="n">
        <v>116</v>
      </c>
      <c r="J919" s="33" t="s">
        <v>703</v>
      </c>
      <c r="K919" s="35" t="n">
        <v>68668</v>
      </c>
      <c r="L919" s="36" t="n">
        <v>3.4</v>
      </c>
      <c r="M919" s="37" t="n">
        <v>100</v>
      </c>
      <c r="N919" s="37" t="n">
        <v>2000</v>
      </c>
      <c r="O919" s="37" t="n">
        <v>0</v>
      </c>
      <c r="P919" s="33" t="s">
        <v>692</v>
      </c>
    </row>
    <row r="920" customFormat="false" ht="15" hidden="false" customHeight="false" outlineLevel="0" collapsed="false">
      <c r="A920" s="33" t="s">
        <v>3996</v>
      </c>
      <c r="B920" s="33" t="s">
        <v>3997</v>
      </c>
      <c r="C920" s="33" t="s">
        <v>3998</v>
      </c>
      <c r="D920" s="33" t="s">
        <v>3999</v>
      </c>
      <c r="E920" s="33" t="s">
        <v>2898</v>
      </c>
      <c r="F920" s="33" t="s">
        <v>685</v>
      </c>
      <c r="G920" s="33" t="s">
        <v>686</v>
      </c>
      <c r="H920" s="33" t="s">
        <v>733</v>
      </c>
      <c r="I920" s="33" t="n">
        <v>116</v>
      </c>
      <c r="J920" s="33" t="s">
        <v>829</v>
      </c>
      <c r="K920" s="35" t="n">
        <v>128157</v>
      </c>
      <c r="L920" s="36" t="n">
        <v>13.1</v>
      </c>
      <c r="M920" s="37" t="n">
        <v>200</v>
      </c>
      <c r="N920" s="37" t="n">
        <v>28500</v>
      </c>
      <c r="O920" s="37" t="n">
        <v>10</v>
      </c>
      <c r="P920" s="33" t="s">
        <v>692</v>
      </c>
    </row>
    <row r="921" customFormat="false" ht="15" hidden="false" customHeight="false" outlineLevel="0" collapsed="false">
      <c r="A921" s="33" t="s">
        <v>4000</v>
      </c>
      <c r="B921" s="33" t="s">
        <v>4001</v>
      </c>
      <c r="C921" s="33" t="s">
        <v>4002</v>
      </c>
      <c r="D921" s="33" t="s">
        <v>4003</v>
      </c>
      <c r="E921" s="33" t="s">
        <v>2437</v>
      </c>
      <c r="F921" s="33" t="s">
        <v>685</v>
      </c>
      <c r="G921" s="33" t="s">
        <v>686</v>
      </c>
      <c r="H921" s="33" t="s">
        <v>733</v>
      </c>
      <c r="I921" s="33" t="n">
        <v>116</v>
      </c>
      <c r="J921" s="33" t="s">
        <v>768</v>
      </c>
      <c r="K921" s="35" t="n">
        <v>81181</v>
      </c>
      <c r="L921" s="36" t="n">
        <v>6.2</v>
      </c>
      <c r="M921" s="37" t="n">
        <v>900</v>
      </c>
      <c r="N921" s="37" t="n">
        <v>525</v>
      </c>
      <c r="O921" s="37" t="n">
        <v>1</v>
      </c>
      <c r="P921" s="33" t="s">
        <v>742</v>
      </c>
    </row>
    <row r="922" customFormat="false" ht="15" hidden="false" customHeight="false" outlineLevel="0" collapsed="false">
      <c r="A922" s="33" t="s">
        <v>4004</v>
      </c>
      <c r="B922" s="33" t="s">
        <v>4005</v>
      </c>
      <c r="C922" s="33" t="s">
        <v>4006</v>
      </c>
      <c r="D922" s="33" t="s">
        <v>1988</v>
      </c>
      <c r="E922" s="33" t="s">
        <v>2437</v>
      </c>
      <c r="F922" s="33" t="s">
        <v>685</v>
      </c>
      <c r="G922" s="33" t="s">
        <v>686</v>
      </c>
      <c r="H922" s="33" t="s">
        <v>885</v>
      </c>
      <c r="I922" s="33" t="n">
        <v>116</v>
      </c>
      <c r="J922" s="33" t="s">
        <v>768</v>
      </c>
      <c r="K922" s="35" t="n">
        <v>83255</v>
      </c>
      <c r="L922" s="36" t="n">
        <v>6.3</v>
      </c>
      <c r="M922" s="37" t="n">
        <v>900</v>
      </c>
      <c r="N922" s="37" t="n">
        <v>0</v>
      </c>
      <c r="O922" s="37" t="n">
        <v>0</v>
      </c>
      <c r="P922" s="33" t="s">
        <v>860</v>
      </c>
    </row>
    <row r="923" customFormat="false" ht="15" hidden="false" customHeight="false" outlineLevel="0" collapsed="false">
      <c r="A923" s="33" t="s">
        <v>4007</v>
      </c>
      <c r="B923" s="33" t="s">
        <v>4008</v>
      </c>
      <c r="C923" s="33" t="s">
        <v>4009</v>
      </c>
      <c r="D923" s="33" t="s">
        <v>2227</v>
      </c>
      <c r="E923" s="33" t="s">
        <v>842</v>
      </c>
      <c r="F923" s="33" t="s">
        <v>685</v>
      </c>
      <c r="G923" s="33" t="s">
        <v>686</v>
      </c>
      <c r="H923" s="33" t="s">
        <v>687</v>
      </c>
      <c r="I923" s="33" t="n">
        <v>116</v>
      </c>
      <c r="J923" s="33" t="s">
        <v>778</v>
      </c>
      <c r="K923" s="35" t="n">
        <v>66221</v>
      </c>
      <c r="L923" s="36" t="n">
        <v>3.1</v>
      </c>
      <c r="M923" s="37" t="n">
        <v>1500</v>
      </c>
      <c r="N923" s="37" t="n">
        <v>3500</v>
      </c>
      <c r="O923" s="37" t="n">
        <v>7</v>
      </c>
      <c r="P923" s="33" t="s">
        <v>723</v>
      </c>
    </row>
    <row r="924" customFormat="false" ht="15" hidden="false" customHeight="false" outlineLevel="0" collapsed="false">
      <c r="A924" s="33" t="s">
        <v>4010</v>
      </c>
      <c r="B924" s="33" t="s">
        <v>4011</v>
      </c>
      <c r="C924" s="33" t="s">
        <v>4012</v>
      </c>
      <c r="D924" s="33" t="s">
        <v>4013</v>
      </c>
      <c r="E924" s="33" t="s">
        <v>1069</v>
      </c>
      <c r="F924" s="33" t="s">
        <v>685</v>
      </c>
      <c r="G924" s="33" t="s">
        <v>686</v>
      </c>
      <c r="H924" s="33" t="s">
        <v>687</v>
      </c>
      <c r="I924" s="33" t="n">
        <v>116</v>
      </c>
      <c r="J924" s="33" t="s">
        <v>793</v>
      </c>
      <c r="K924" s="35" t="n">
        <v>70514</v>
      </c>
      <c r="L924" s="36" t="n">
        <v>4.9</v>
      </c>
      <c r="M924" s="37" t="n">
        <v>1617</v>
      </c>
      <c r="N924" s="37" t="n">
        <v>14152</v>
      </c>
      <c r="O924" s="37" t="n">
        <v>2</v>
      </c>
      <c r="P924" s="33" t="s">
        <v>688</v>
      </c>
    </row>
    <row r="925" customFormat="false" ht="15" hidden="false" customHeight="false" outlineLevel="0" collapsed="false">
      <c r="A925" s="33" t="s">
        <v>4014</v>
      </c>
      <c r="B925" s="33" t="s">
        <v>4015</v>
      </c>
      <c r="C925" s="33" t="s">
        <v>4016</v>
      </c>
      <c r="D925" s="33" t="s">
        <v>4017</v>
      </c>
      <c r="E925" s="33" t="s">
        <v>1789</v>
      </c>
      <c r="F925" s="33" t="s">
        <v>685</v>
      </c>
      <c r="G925" s="33" t="s">
        <v>686</v>
      </c>
      <c r="H925" s="33" t="s">
        <v>687</v>
      </c>
      <c r="I925" s="33" t="n">
        <v>116</v>
      </c>
      <c r="J925" s="33" t="s">
        <v>799</v>
      </c>
      <c r="K925" s="35" t="n">
        <v>65463</v>
      </c>
      <c r="L925" s="36" t="n">
        <v>3.8</v>
      </c>
      <c r="M925" s="37" t="n">
        <v>2758</v>
      </c>
      <c r="N925" s="37" t="n">
        <v>14097</v>
      </c>
      <c r="O925" s="37" t="n">
        <v>6</v>
      </c>
      <c r="P925" s="33" t="s">
        <v>688</v>
      </c>
    </row>
    <row r="926" customFormat="false" ht="15" hidden="false" customHeight="false" outlineLevel="0" collapsed="false">
      <c r="A926" s="33" t="s">
        <v>4018</v>
      </c>
      <c r="B926" s="33" t="s">
        <v>4019</v>
      </c>
      <c r="C926" s="33" t="s">
        <v>4020</v>
      </c>
      <c r="D926" s="33" t="s">
        <v>4020</v>
      </c>
      <c r="E926" s="33" t="s">
        <v>696</v>
      </c>
      <c r="F926" s="33" t="s">
        <v>685</v>
      </c>
      <c r="G926" s="33" t="s">
        <v>686</v>
      </c>
      <c r="H926" s="33" t="s">
        <v>687</v>
      </c>
      <c r="I926" s="33" t="n">
        <v>117</v>
      </c>
      <c r="J926" s="33" t="s">
        <v>701</v>
      </c>
      <c r="K926" s="35" t="n">
        <v>99172</v>
      </c>
      <c r="L926" s="36" t="n">
        <v>9.6</v>
      </c>
      <c r="M926" s="37" t="n">
        <v>0</v>
      </c>
      <c r="N926" s="37" t="n">
        <v>15000</v>
      </c>
      <c r="O926" s="37" t="n">
        <v>0</v>
      </c>
      <c r="P926" s="33" t="s">
        <v>688</v>
      </c>
    </row>
    <row r="927" customFormat="false" ht="15" hidden="false" customHeight="false" outlineLevel="0" collapsed="false">
      <c r="A927" s="33" t="s">
        <v>4021</v>
      </c>
      <c r="B927" s="33" t="s">
        <v>4022</v>
      </c>
      <c r="C927" s="33" t="s">
        <v>4023</v>
      </c>
      <c r="D927" s="33" t="s">
        <v>4023</v>
      </c>
      <c r="E927" s="33" t="s">
        <v>696</v>
      </c>
      <c r="F927" s="33" t="s">
        <v>685</v>
      </c>
      <c r="G927" s="33" t="s">
        <v>686</v>
      </c>
      <c r="H927" s="33" t="s">
        <v>687</v>
      </c>
      <c r="I927" s="33" t="n">
        <v>117</v>
      </c>
      <c r="J927" s="33" t="s">
        <v>698</v>
      </c>
      <c r="K927" s="35" t="n">
        <v>94141</v>
      </c>
      <c r="L927" s="36" t="n">
        <v>9</v>
      </c>
      <c r="M927" s="37" t="n">
        <v>900</v>
      </c>
      <c r="N927" s="37" t="n">
        <v>30600</v>
      </c>
      <c r="O927" s="37" t="n">
        <v>0</v>
      </c>
      <c r="P927" s="33" t="s">
        <v>828</v>
      </c>
    </row>
    <row r="928" customFormat="false" ht="15" hidden="false" customHeight="false" outlineLevel="0" collapsed="false">
      <c r="A928" s="33" t="s">
        <v>4024</v>
      </c>
      <c r="B928" s="33" t="s">
        <v>4025</v>
      </c>
      <c r="C928" s="33" t="s">
        <v>4026</v>
      </c>
      <c r="D928" s="33" t="s">
        <v>4027</v>
      </c>
      <c r="E928" s="33" t="s">
        <v>706</v>
      </c>
      <c r="F928" s="33" t="s">
        <v>685</v>
      </c>
      <c r="G928" s="33" t="s">
        <v>686</v>
      </c>
      <c r="H928" s="33" t="s">
        <v>687</v>
      </c>
      <c r="I928" s="33" t="n">
        <v>117</v>
      </c>
      <c r="J928" s="33" t="s">
        <v>703</v>
      </c>
      <c r="K928" s="35" t="n">
        <v>72987</v>
      </c>
      <c r="L928" s="36" t="n">
        <v>4.8</v>
      </c>
      <c r="M928" s="37" t="n">
        <v>4133</v>
      </c>
      <c r="N928" s="37" t="n">
        <v>15998</v>
      </c>
      <c r="O928" s="37" t="n">
        <v>4</v>
      </c>
      <c r="P928" s="33" t="s">
        <v>711</v>
      </c>
    </row>
    <row r="929" customFormat="false" ht="15" hidden="false" customHeight="false" outlineLevel="0" collapsed="false">
      <c r="A929" s="33" t="s">
        <v>4028</v>
      </c>
      <c r="B929" s="33" t="s">
        <v>4029</v>
      </c>
      <c r="C929" s="33" t="s">
        <v>4030</v>
      </c>
      <c r="D929" s="33" t="s">
        <v>4031</v>
      </c>
      <c r="E929" s="33" t="s">
        <v>749</v>
      </c>
      <c r="F929" s="33" t="s">
        <v>685</v>
      </c>
      <c r="G929" s="33" t="s">
        <v>686</v>
      </c>
      <c r="H929" s="33" t="s">
        <v>750</v>
      </c>
      <c r="I929" s="33" t="n">
        <v>117</v>
      </c>
      <c r="J929" s="33" t="s">
        <v>746</v>
      </c>
      <c r="K929" s="35" t="n">
        <v>70147</v>
      </c>
      <c r="L929" s="36" t="n">
        <v>4.8</v>
      </c>
      <c r="M929" s="37" t="n">
        <v>0</v>
      </c>
      <c r="N929" s="37" t="n">
        <v>11055</v>
      </c>
      <c r="O929" s="37" t="n">
        <v>1</v>
      </c>
      <c r="P929" s="33" t="s">
        <v>688</v>
      </c>
    </row>
    <row r="930" customFormat="false" ht="15" hidden="false" customHeight="false" outlineLevel="0" collapsed="false">
      <c r="A930" s="33" t="s">
        <v>4032</v>
      </c>
      <c r="B930" s="33"/>
      <c r="C930" s="33" t="s">
        <v>4033</v>
      </c>
      <c r="D930" s="33" t="s">
        <v>4034</v>
      </c>
      <c r="E930" s="33" t="s">
        <v>2677</v>
      </c>
      <c r="F930" s="33" t="s">
        <v>685</v>
      </c>
      <c r="G930" s="33" t="s">
        <v>686</v>
      </c>
      <c r="H930" s="33" t="s">
        <v>687</v>
      </c>
      <c r="I930" s="33" t="n">
        <v>117</v>
      </c>
      <c r="J930" s="33" t="s">
        <v>751</v>
      </c>
      <c r="K930" s="35" t="n">
        <v>82319</v>
      </c>
      <c r="L930" s="36" t="n">
        <v>5.6</v>
      </c>
      <c r="M930" s="37" t="n">
        <v>43</v>
      </c>
      <c r="N930" s="37" t="n">
        <v>3753</v>
      </c>
      <c r="O930" s="37" t="n">
        <v>0</v>
      </c>
      <c r="P930" s="33" t="s">
        <v>742</v>
      </c>
    </row>
    <row r="931" customFormat="false" ht="15" hidden="false" customHeight="false" outlineLevel="0" collapsed="false">
      <c r="A931" s="33" t="s">
        <v>4035</v>
      </c>
      <c r="B931" s="33" t="s">
        <v>4036</v>
      </c>
      <c r="C931" s="33" t="s">
        <v>4037</v>
      </c>
      <c r="D931" s="33" t="s">
        <v>4038</v>
      </c>
      <c r="E931" s="33" t="s">
        <v>2677</v>
      </c>
      <c r="F931" s="33" t="s">
        <v>685</v>
      </c>
      <c r="G931" s="33" t="s">
        <v>686</v>
      </c>
      <c r="H931" s="33" t="s">
        <v>687</v>
      </c>
      <c r="I931" s="33" t="n">
        <v>117</v>
      </c>
      <c r="J931" s="33" t="s">
        <v>751</v>
      </c>
      <c r="K931" s="35" t="n">
        <v>77843</v>
      </c>
      <c r="L931" s="36" t="n">
        <v>5.1</v>
      </c>
      <c r="M931" s="37" t="n">
        <v>9332</v>
      </c>
      <c r="N931" s="37" t="n">
        <v>15192</v>
      </c>
      <c r="O931" s="37" t="n">
        <v>20</v>
      </c>
      <c r="P931" s="33" t="s">
        <v>692</v>
      </c>
    </row>
    <row r="932" customFormat="false" ht="15" hidden="false" customHeight="false" outlineLevel="0" collapsed="false">
      <c r="A932" s="33" t="s">
        <v>4039</v>
      </c>
      <c r="B932" s="33"/>
      <c r="C932" s="33" t="s">
        <v>4040</v>
      </c>
      <c r="D932" s="33" t="s">
        <v>4041</v>
      </c>
      <c r="E932" s="33" t="s">
        <v>2677</v>
      </c>
      <c r="F932" s="33" t="s">
        <v>685</v>
      </c>
      <c r="G932" s="33" t="s">
        <v>686</v>
      </c>
      <c r="H932" s="33" t="s">
        <v>750</v>
      </c>
      <c r="I932" s="33" t="n">
        <v>117</v>
      </c>
      <c r="J932" s="33" t="s">
        <v>751</v>
      </c>
      <c r="K932" s="35" t="n">
        <v>80722</v>
      </c>
      <c r="L932" s="36" t="n">
        <v>5.5</v>
      </c>
      <c r="M932" s="37" t="n">
        <v>0</v>
      </c>
      <c r="N932" s="37" t="n">
        <v>5000</v>
      </c>
      <c r="O932" s="37" t="n">
        <v>0</v>
      </c>
      <c r="P932" s="33" t="s">
        <v>742</v>
      </c>
    </row>
    <row r="933" customFormat="false" ht="15" hidden="false" customHeight="false" outlineLevel="0" collapsed="false">
      <c r="A933" s="33" t="s">
        <v>4042</v>
      </c>
      <c r="B933" s="33" t="s">
        <v>4043</v>
      </c>
      <c r="C933" s="33" t="s">
        <v>4044</v>
      </c>
      <c r="D933" s="33" t="s">
        <v>4045</v>
      </c>
      <c r="E933" s="33" t="s">
        <v>797</v>
      </c>
      <c r="F933" s="33" t="s">
        <v>685</v>
      </c>
      <c r="G933" s="33" t="s">
        <v>686</v>
      </c>
      <c r="H933" s="33" t="s">
        <v>733</v>
      </c>
      <c r="I933" s="33" t="n">
        <v>117</v>
      </c>
      <c r="J933" s="33" t="s">
        <v>803</v>
      </c>
      <c r="K933" s="35" t="n">
        <v>88772</v>
      </c>
      <c r="L933" s="36" t="n">
        <v>7.4</v>
      </c>
      <c r="M933" s="37" t="n">
        <v>0</v>
      </c>
      <c r="N933" s="37" t="n">
        <v>44000</v>
      </c>
      <c r="O933" s="37" t="n">
        <v>2</v>
      </c>
      <c r="P933" s="33" t="s">
        <v>688</v>
      </c>
    </row>
    <row r="934" customFormat="false" ht="15" hidden="false" customHeight="false" outlineLevel="0" collapsed="false">
      <c r="A934" s="33" t="s">
        <v>4046</v>
      </c>
      <c r="B934" s="33"/>
      <c r="C934" s="33" t="s">
        <v>4047</v>
      </c>
      <c r="D934" s="33" t="s">
        <v>4048</v>
      </c>
      <c r="E934" s="33" t="s">
        <v>824</v>
      </c>
      <c r="F934" s="33" t="s">
        <v>685</v>
      </c>
      <c r="G934" s="33" t="s">
        <v>686</v>
      </c>
      <c r="H934" s="33" t="s">
        <v>750</v>
      </c>
      <c r="I934" s="33" t="n">
        <v>117</v>
      </c>
      <c r="J934" s="33" t="s">
        <v>835</v>
      </c>
      <c r="K934" s="35" t="n">
        <v>74467</v>
      </c>
      <c r="L934" s="36" t="n">
        <v>4.9</v>
      </c>
      <c r="M934" s="37" t="n">
        <v>0</v>
      </c>
      <c r="N934" s="37" t="n">
        <v>5776</v>
      </c>
      <c r="O934" s="37" t="n">
        <v>1</v>
      </c>
      <c r="P934" s="33" t="s">
        <v>742</v>
      </c>
    </row>
    <row r="935" customFormat="false" ht="15" hidden="false" customHeight="false" outlineLevel="0" collapsed="false">
      <c r="A935" s="33" t="s">
        <v>4049</v>
      </c>
      <c r="B935" s="33" t="s">
        <v>4050</v>
      </c>
      <c r="C935" s="33" t="s">
        <v>4051</v>
      </c>
      <c r="D935" s="33" t="s">
        <v>4052</v>
      </c>
      <c r="E935" s="33" t="s">
        <v>842</v>
      </c>
      <c r="F935" s="33" t="s">
        <v>685</v>
      </c>
      <c r="G935" s="33" t="s">
        <v>686</v>
      </c>
      <c r="H935" s="33" t="s">
        <v>687</v>
      </c>
      <c r="I935" s="33" t="n">
        <v>117</v>
      </c>
      <c r="J935" s="33" t="s">
        <v>774</v>
      </c>
      <c r="K935" s="35" t="n">
        <v>68190</v>
      </c>
      <c r="L935" s="36" t="n">
        <v>3.7</v>
      </c>
      <c r="M935" s="37" t="n">
        <v>5150</v>
      </c>
      <c r="N935" s="37" t="n">
        <v>14000</v>
      </c>
      <c r="O935" s="37" t="n">
        <v>1</v>
      </c>
      <c r="P935" s="33" t="s">
        <v>692</v>
      </c>
    </row>
    <row r="936" customFormat="false" ht="15" hidden="false" customHeight="false" outlineLevel="0" collapsed="false">
      <c r="A936" s="33" t="s">
        <v>4053</v>
      </c>
      <c r="B936" s="33" t="s">
        <v>4054</v>
      </c>
      <c r="C936" s="33" t="s">
        <v>4055</v>
      </c>
      <c r="D936" s="33" t="s">
        <v>4056</v>
      </c>
      <c r="E936" s="33" t="s">
        <v>852</v>
      </c>
      <c r="F936" s="33" t="s">
        <v>685</v>
      </c>
      <c r="G936" s="33" t="s">
        <v>686</v>
      </c>
      <c r="H936" s="33" t="s">
        <v>687</v>
      </c>
      <c r="I936" s="33" t="n">
        <v>117</v>
      </c>
      <c r="J936" s="33" t="s">
        <v>857</v>
      </c>
      <c r="K936" s="35" t="n">
        <v>68695</v>
      </c>
      <c r="L936" s="36" t="n">
        <v>3.7</v>
      </c>
      <c r="M936" s="37" t="n">
        <v>0</v>
      </c>
      <c r="N936" s="37" t="n">
        <v>2000</v>
      </c>
      <c r="O936" s="37" t="n">
        <v>0</v>
      </c>
      <c r="P936" s="33" t="s">
        <v>723</v>
      </c>
    </row>
    <row r="937" customFormat="false" ht="15" hidden="false" customHeight="false" outlineLevel="0" collapsed="false">
      <c r="A937" s="33" t="s">
        <v>4057</v>
      </c>
      <c r="B937" s="33" t="s">
        <v>4058</v>
      </c>
      <c r="C937" s="33" t="s">
        <v>4059</v>
      </c>
      <c r="D937" s="33" t="s">
        <v>4060</v>
      </c>
      <c r="E937" s="33" t="s">
        <v>852</v>
      </c>
      <c r="F937" s="33" t="s">
        <v>685</v>
      </c>
      <c r="G937" s="33" t="s">
        <v>686</v>
      </c>
      <c r="H937" s="33" t="s">
        <v>687</v>
      </c>
      <c r="I937" s="33" t="n">
        <v>117</v>
      </c>
      <c r="J937" s="33" t="s">
        <v>864</v>
      </c>
      <c r="K937" s="35" t="n">
        <v>68794</v>
      </c>
      <c r="L937" s="36" t="n">
        <v>3.5</v>
      </c>
      <c r="M937" s="37" t="n">
        <v>1200</v>
      </c>
      <c r="N937" s="37" t="n">
        <v>4700</v>
      </c>
      <c r="O937" s="37" t="n">
        <v>1</v>
      </c>
      <c r="P937" s="33" t="s">
        <v>688</v>
      </c>
    </row>
    <row r="938" customFormat="false" ht="15" hidden="false" customHeight="false" outlineLevel="0" collapsed="false">
      <c r="A938" s="33" t="s">
        <v>4061</v>
      </c>
      <c r="B938" s="33" t="s">
        <v>4062</v>
      </c>
      <c r="C938" s="33" t="s">
        <v>4063</v>
      </c>
      <c r="D938" s="33" t="s">
        <v>4064</v>
      </c>
      <c r="E938" s="33" t="s">
        <v>879</v>
      </c>
      <c r="F938" s="33" t="s">
        <v>685</v>
      </c>
      <c r="G938" s="33" t="s">
        <v>686</v>
      </c>
      <c r="H938" s="33" t="s">
        <v>687</v>
      </c>
      <c r="I938" s="33" t="n">
        <v>117</v>
      </c>
      <c r="J938" s="33" t="s">
        <v>689</v>
      </c>
      <c r="K938" s="35" t="n">
        <v>60253</v>
      </c>
      <c r="L938" s="36" t="n">
        <v>2.8</v>
      </c>
      <c r="M938" s="37" t="n">
        <v>100</v>
      </c>
      <c r="N938" s="37" t="n">
        <v>1850</v>
      </c>
      <c r="O938" s="37" t="n">
        <v>0</v>
      </c>
      <c r="P938" s="33" t="s">
        <v>688</v>
      </c>
    </row>
    <row r="939" customFormat="false" ht="15" hidden="false" customHeight="false" outlineLevel="0" collapsed="false">
      <c r="A939" s="33" t="s">
        <v>4065</v>
      </c>
      <c r="B939" s="33"/>
      <c r="C939" s="33" t="s">
        <v>4066</v>
      </c>
      <c r="D939" s="33" t="s">
        <v>4067</v>
      </c>
      <c r="E939" s="33" t="s">
        <v>684</v>
      </c>
      <c r="F939" s="33" t="s">
        <v>685</v>
      </c>
      <c r="G939" s="33" t="s">
        <v>686</v>
      </c>
      <c r="H939" s="33" t="s">
        <v>687</v>
      </c>
      <c r="I939" s="33" t="n">
        <v>118</v>
      </c>
      <c r="J939" s="33" t="s">
        <v>681</v>
      </c>
      <c r="K939" s="35" t="n">
        <v>74802</v>
      </c>
      <c r="L939" s="36" t="n">
        <v>5.6</v>
      </c>
      <c r="M939" s="37" t="n">
        <v>0</v>
      </c>
      <c r="N939" s="37" t="n">
        <v>15000</v>
      </c>
      <c r="O939" s="37" t="n">
        <v>0</v>
      </c>
      <c r="P939" s="33" t="s">
        <v>688</v>
      </c>
    </row>
    <row r="940" customFormat="false" ht="15" hidden="false" customHeight="false" outlineLevel="0" collapsed="false">
      <c r="A940" s="33" t="s">
        <v>4068</v>
      </c>
      <c r="B940" s="33" t="s">
        <v>4069</v>
      </c>
      <c r="C940" s="33" t="s">
        <v>4070</v>
      </c>
      <c r="D940" s="33" t="s">
        <v>3453</v>
      </c>
      <c r="E940" s="33" t="s">
        <v>696</v>
      </c>
      <c r="F940" s="33" t="s">
        <v>685</v>
      </c>
      <c r="G940" s="33" t="s">
        <v>686</v>
      </c>
      <c r="H940" s="33" t="s">
        <v>869</v>
      </c>
      <c r="I940" s="33" t="n">
        <v>118</v>
      </c>
      <c r="J940" s="33" t="s">
        <v>698</v>
      </c>
      <c r="K940" s="35" t="n">
        <v>93542</v>
      </c>
      <c r="L940" s="36" t="n">
        <v>8.9</v>
      </c>
      <c r="M940" s="37" t="n">
        <v>1100</v>
      </c>
      <c r="N940" s="37" t="n">
        <v>37012</v>
      </c>
      <c r="O940" s="37" t="n">
        <v>3</v>
      </c>
      <c r="P940" s="33" t="s">
        <v>711</v>
      </c>
    </row>
    <row r="941" customFormat="false" ht="15" hidden="false" customHeight="false" outlineLevel="0" collapsed="false">
      <c r="A941" s="33" t="s">
        <v>4071</v>
      </c>
      <c r="B941" s="33" t="s">
        <v>4072</v>
      </c>
      <c r="C941" s="33" t="s">
        <v>4073</v>
      </c>
      <c r="D941" s="33" t="s">
        <v>4074</v>
      </c>
      <c r="E941" s="33" t="s">
        <v>706</v>
      </c>
      <c r="F941" s="33" t="s">
        <v>685</v>
      </c>
      <c r="G941" s="33" t="s">
        <v>686</v>
      </c>
      <c r="H941" s="33" t="s">
        <v>687</v>
      </c>
      <c r="I941" s="33" t="n">
        <v>118</v>
      </c>
      <c r="J941" s="33" t="s">
        <v>703</v>
      </c>
      <c r="K941" s="35" t="n">
        <v>99922</v>
      </c>
      <c r="L941" s="36" t="n">
        <v>8.5</v>
      </c>
      <c r="M941" s="37" t="n">
        <v>2982</v>
      </c>
      <c r="N941" s="37" t="n">
        <v>5833</v>
      </c>
      <c r="O941" s="37" t="n">
        <v>0</v>
      </c>
      <c r="P941" s="33" t="s">
        <v>688</v>
      </c>
    </row>
    <row r="942" customFormat="false" ht="15" hidden="false" customHeight="false" outlineLevel="0" collapsed="false">
      <c r="A942" s="33" t="s">
        <v>4075</v>
      </c>
      <c r="B942" s="33" t="s">
        <v>4076</v>
      </c>
      <c r="C942" s="33" t="s">
        <v>4077</v>
      </c>
      <c r="D942" s="33" t="s">
        <v>3687</v>
      </c>
      <c r="E942" s="33" t="s">
        <v>710</v>
      </c>
      <c r="F942" s="33" t="s">
        <v>883</v>
      </c>
      <c r="G942" s="33" t="s">
        <v>686</v>
      </c>
      <c r="H942" s="33" t="s">
        <v>1725</v>
      </c>
      <c r="I942" s="33" t="n">
        <v>118</v>
      </c>
      <c r="J942" s="33" t="s">
        <v>737</v>
      </c>
      <c r="K942" s="35" t="n">
        <v>91058</v>
      </c>
      <c r="L942" s="36" t="n">
        <v>7.2</v>
      </c>
      <c r="M942" s="37" t="n">
        <v>0</v>
      </c>
      <c r="N942" s="37" t="n">
        <v>0</v>
      </c>
      <c r="O942" s="37" t="n">
        <v>0</v>
      </c>
      <c r="P942" s="33"/>
    </row>
    <row r="943" customFormat="false" ht="15" hidden="false" customHeight="false" outlineLevel="0" collapsed="false">
      <c r="A943" s="33" t="s">
        <v>4078</v>
      </c>
      <c r="B943" s="33"/>
      <c r="C943" s="33" t="s">
        <v>4079</v>
      </c>
      <c r="D943" s="33" t="s">
        <v>4080</v>
      </c>
      <c r="E943" s="33" t="s">
        <v>754</v>
      </c>
      <c r="F943" s="33" t="s">
        <v>685</v>
      </c>
      <c r="G943" s="33" t="s">
        <v>686</v>
      </c>
      <c r="H943" s="33" t="s">
        <v>687</v>
      </c>
      <c r="I943" s="33" t="n">
        <v>118</v>
      </c>
      <c r="J943" s="33" t="s">
        <v>751</v>
      </c>
      <c r="K943" s="35" t="n">
        <v>79332</v>
      </c>
      <c r="L943" s="36" t="n">
        <v>6.1</v>
      </c>
      <c r="M943" s="37" t="n">
        <v>300</v>
      </c>
      <c r="N943" s="37" t="n">
        <v>8000</v>
      </c>
      <c r="O943" s="37" t="n">
        <v>0</v>
      </c>
      <c r="P943" s="33" t="s">
        <v>688</v>
      </c>
    </row>
    <row r="944" customFormat="false" ht="15" hidden="false" customHeight="false" outlineLevel="0" collapsed="false">
      <c r="A944" s="33" t="s">
        <v>4081</v>
      </c>
      <c r="B944" s="33" t="s">
        <v>4082</v>
      </c>
      <c r="C944" s="33" t="s">
        <v>2485</v>
      </c>
      <c r="D944" s="33" t="s">
        <v>1496</v>
      </c>
      <c r="E944" s="33" t="s">
        <v>3119</v>
      </c>
      <c r="F944" s="33" t="s">
        <v>685</v>
      </c>
      <c r="G944" s="33" t="s">
        <v>686</v>
      </c>
      <c r="H944" s="33" t="s">
        <v>750</v>
      </c>
      <c r="I944" s="33" t="n">
        <v>118</v>
      </c>
      <c r="J944" s="33" t="s">
        <v>761</v>
      </c>
      <c r="K944" s="35" t="n">
        <v>80011</v>
      </c>
      <c r="L944" s="36" t="n">
        <v>6.1</v>
      </c>
      <c r="M944" s="37" t="n">
        <v>3570</v>
      </c>
      <c r="N944" s="37" t="n">
        <v>20196</v>
      </c>
      <c r="O944" s="37" t="n">
        <v>1</v>
      </c>
      <c r="P944" s="33" t="s">
        <v>692</v>
      </c>
    </row>
    <row r="945" customFormat="false" ht="15" hidden="false" customHeight="false" outlineLevel="0" collapsed="false">
      <c r="A945" s="33" t="s">
        <v>4083</v>
      </c>
      <c r="B945" s="33" t="s">
        <v>4084</v>
      </c>
      <c r="C945" s="33" t="s">
        <v>4085</v>
      </c>
      <c r="D945" s="33" t="s">
        <v>4086</v>
      </c>
      <c r="E945" s="33" t="s">
        <v>792</v>
      </c>
      <c r="F945" s="33" t="s">
        <v>685</v>
      </c>
      <c r="G945" s="33" t="s">
        <v>686</v>
      </c>
      <c r="H945" s="33" t="s">
        <v>687</v>
      </c>
      <c r="I945" s="33" t="n">
        <v>118</v>
      </c>
      <c r="J945" s="33" t="s">
        <v>789</v>
      </c>
      <c r="K945" s="35" t="n">
        <v>68181</v>
      </c>
      <c r="L945" s="36" t="n">
        <v>4</v>
      </c>
      <c r="M945" s="37" t="n">
        <v>11229</v>
      </c>
      <c r="N945" s="37" t="n">
        <v>7832</v>
      </c>
      <c r="O945" s="37" t="n">
        <v>3</v>
      </c>
      <c r="P945" s="33" t="s">
        <v>711</v>
      </c>
    </row>
    <row r="946" customFormat="false" ht="15" hidden="false" customHeight="false" outlineLevel="0" collapsed="false">
      <c r="A946" s="33" t="s">
        <v>4087</v>
      </c>
      <c r="B946" s="33"/>
      <c r="C946" s="33" t="s">
        <v>4088</v>
      </c>
      <c r="D946" s="33" t="s">
        <v>4089</v>
      </c>
      <c r="E946" s="33" t="s">
        <v>797</v>
      </c>
      <c r="F946" s="33" t="s">
        <v>685</v>
      </c>
      <c r="G946" s="33" t="s">
        <v>686</v>
      </c>
      <c r="H946" s="33" t="s">
        <v>733</v>
      </c>
      <c r="I946" s="33" t="n">
        <v>118</v>
      </c>
      <c r="J946" s="33" t="s">
        <v>746</v>
      </c>
      <c r="K946" s="35" t="n">
        <v>72652</v>
      </c>
      <c r="L946" s="36" t="n">
        <v>4.8</v>
      </c>
      <c r="M946" s="37" t="n">
        <v>600</v>
      </c>
      <c r="N946" s="37" t="n">
        <v>8000</v>
      </c>
      <c r="O946" s="37" t="n">
        <v>1</v>
      </c>
      <c r="P946" s="33" t="s">
        <v>688</v>
      </c>
    </row>
    <row r="947" customFormat="false" ht="15" hidden="false" customHeight="false" outlineLevel="0" collapsed="false">
      <c r="A947" s="33" t="s">
        <v>4090</v>
      </c>
      <c r="B947" s="33" t="s">
        <v>4091</v>
      </c>
      <c r="C947" s="33" t="s">
        <v>4092</v>
      </c>
      <c r="D947" s="33" t="s">
        <v>4093</v>
      </c>
      <c r="E947" s="33" t="s">
        <v>1789</v>
      </c>
      <c r="F947" s="33" t="s">
        <v>685</v>
      </c>
      <c r="G947" s="33" t="s">
        <v>686</v>
      </c>
      <c r="H947" s="33" t="s">
        <v>750</v>
      </c>
      <c r="I947" s="33" t="n">
        <v>118</v>
      </c>
      <c r="J947" s="33" t="s">
        <v>930</v>
      </c>
      <c r="K947" s="35" t="n">
        <v>78268</v>
      </c>
      <c r="L947" s="36" t="n">
        <v>5.5</v>
      </c>
      <c r="M947" s="37" t="n">
        <v>2754</v>
      </c>
      <c r="N947" s="37" t="n">
        <v>11013</v>
      </c>
      <c r="O947" s="37" t="n">
        <v>0</v>
      </c>
      <c r="P947" s="33" t="s">
        <v>711</v>
      </c>
    </row>
    <row r="948" customFormat="false" ht="15" hidden="false" customHeight="false" outlineLevel="0" collapsed="false">
      <c r="A948" s="33" t="s">
        <v>4094</v>
      </c>
      <c r="B948" s="33" t="s">
        <v>4095</v>
      </c>
      <c r="C948" s="33" t="s">
        <v>4096</v>
      </c>
      <c r="D948" s="33" t="s">
        <v>4097</v>
      </c>
      <c r="E948" s="33" t="s">
        <v>1951</v>
      </c>
      <c r="F948" s="33" t="s">
        <v>685</v>
      </c>
      <c r="G948" s="33" t="s">
        <v>686</v>
      </c>
      <c r="H948" s="33" t="s">
        <v>750</v>
      </c>
      <c r="I948" s="33" t="n">
        <v>119</v>
      </c>
      <c r="J948" s="33" t="s">
        <v>717</v>
      </c>
      <c r="K948" s="35" t="n">
        <v>56236</v>
      </c>
      <c r="L948" s="36" t="n">
        <v>2.2</v>
      </c>
      <c r="M948" s="37" t="n">
        <v>0</v>
      </c>
      <c r="N948" s="37" t="n">
        <v>16600</v>
      </c>
      <c r="O948" s="37" t="n">
        <v>1</v>
      </c>
      <c r="P948" s="33" t="s">
        <v>760</v>
      </c>
    </row>
    <row r="949" customFormat="false" ht="15" hidden="false" customHeight="false" outlineLevel="0" collapsed="false">
      <c r="A949" s="33" t="s">
        <v>4098</v>
      </c>
      <c r="B949" s="33" t="s">
        <v>4099</v>
      </c>
      <c r="C949" s="33" t="s">
        <v>4100</v>
      </c>
      <c r="D949" s="33" t="s">
        <v>4101</v>
      </c>
      <c r="E949" s="33" t="s">
        <v>684</v>
      </c>
      <c r="F949" s="33" t="s">
        <v>685</v>
      </c>
      <c r="G949" s="33" t="s">
        <v>686</v>
      </c>
      <c r="H949" s="33" t="s">
        <v>733</v>
      </c>
      <c r="I949" s="33" t="n">
        <v>119</v>
      </c>
      <c r="J949" s="33" t="s">
        <v>689</v>
      </c>
      <c r="K949" s="35" t="n">
        <v>81235</v>
      </c>
      <c r="L949" s="36" t="n">
        <v>6.1</v>
      </c>
      <c r="M949" s="37" t="n">
        <v>1150</v>
      </c>
      <c r="N949" s="37" t="n">
        <v>9900</v>
      </c>
      <c r="O949" s="37" t="n">
        <v>0</v>
      </c>
      <c r="P949" s="33" t="s">
        <v>692</v>
      </c>
    </row>
    <row r="950" customFormat="false" ht="15" hidden="false" customHeight="false" outlineLevel="0" collapsed="false">
      <c r="A950" s="33" t="s">
        <v>4102</v>
      </c>
      <c r="B950" s="33" t="s">
        <v>4103</v>
      </c>
      <c r="C950" s="33" t="s">
        <v>4104</v>
      </c>
      <c r="D950" s="33" t="s">
        <v>4105</v>
      </c>
      <c r="E950" s="33" t="s">
        <v>696</v>
      </c>
      <c r="F950" s="33" t="s">
        <v>685</v>
      </c>
      <c r="G950" s="33" t="s">
        <v>686</v>
      </c>
      <c r="H950" s="33" t="s">
        <v>697</v>
      </c>
      <c r="I950" s="33" t="n">
        <v>119</v>
      </c>
      <c r="J950" s="33" t="s">
        <v>693</v>
      </c>
      <c r="K950" s="35" t="n">
        <v>105650</v>
      </c>
      <c r="L950" s="36" t="n">
        <v>11.1</v>
      </c>
      <c r="M950" s="37" t="n">
        <v>4256</v>
      </c>
      <c r="N950" s="37" t="n">
        <v>112051</v>
      </c>
      <c r="O950" s="37" t="n">
        <v>14</v>
      </c>
      <c r="P950" s="33" t="s">
        <v>692</v>
      </c>
    </row>
    <row r="951" customFormat="false" ht="15" hidden="false" customHeight="false" outlineLevel="0" collapsed="false">
      <c r="A951" s="33" t="s">
        <v>4106</v>
      </c>
      <c r="B951" s="33" t="s">
        <v>4107</v>
      </c>
      <c r="C951" s="33" t="s">
        <v>4108</v>
      </c>
      <c r="D951" s="33" t="s">
        <v>4109</v>
      </c>
      <c r="E951" s="33" t="s">
        <v>3119</v>
      </c>
      <c r="F951" s="33" t="s">
        <v>883</v>
      </c>
      <c r="G951" s="33" t="s">
        <v>686</v>
      </c>
      <c r="H951" s="33" t="s">
        <v>944</v>
      </c>
      <c r="I951" s="33" t="n">
        <v>119</v>
      </c>
      <c r="J951" s="33" t="s">
        <v>761</v>
      </c>
      <c r="K951" s="35" t="n">
        <v>76641</v>
      </c>
      <c r="L951" s="36" t="n">
        <v>5.4</v>
      </c>
      <c r="M951" s="37" t="n">
        <v>0</v>
      </c>
      <c r="N951" s="37" t="n">
        <v>0</v>
      </c>
      <c r="O951" s="37" t="n">
        <v>0</v>
      </c>
      <c r="P951" s="33"/>
    </row>
    <row r="952" customFormat="false" ht="15" hidden="false" customHeight="false" outlineLevel="0" collapsed="false">
      <c r="A952" s="33" t="s">
        <v>4110</v>
      </c>
      <c r="B952" s="33" t="s">
        <v>4111</v>
      </c>
      <c r="C952" s="33" t="s">
        <v>4112</v>
      </c>
      <c r="D952" s="33" t="s">
        <v>4113</v>
      </c>
      <c r="E952" s="33" t="s">
        <v>2677</v>
      </c>
      <c r="F952" s="33" t="s">
        <v>685</v>
      </c>
      <c r="G952" s="33" t="s">
        <v>686</v>
      </c>
      <c r="H952" s="33" t="s">
        <v>750</v>
      </c>
      <c r="I952" s="33" t="n">
        <v>119</v>
      </c>
      <c r="J952" s="33" t="s">
        <v>751</v>
      </c>
      <c r="K952" s="35" t="n">
        <v>74908</v>
      </c>
      <c r="L952" s="36" t="n">
        <v>4.6</v>
      </c>
      <c r="M952" s="37" t="n">
        <v>0</v>
      </c>
      <c r="N952" s="37" t="n">
        <v>6000</v>
      </c>
      <c r="O952" s="37" t="n">
        <v>0</v>
      </c>
      <c r="P952" s="33" t="s">
        <v>860</v>
      </c>
    </row>
    <row r="953" customFormat="false" ht="15" hidden="false" customHeight="false" outlineLevel="0" collapsed="false">
      <c r="A953" s="33" t="s">
        <v>4114</v>
      </c>
      <c r="B953" s="33" t="s">
        <v>4115</v>
      </c>
      <c r="C953" s="33" t="s">
        <v>4116</v>
      </c>
      <c r="D953" s="33" t="s">
        <v>4117</v>
      </c>
      <c r="E953" s="33" t="s">
        <v>792</v>
      </c>
      <c r="F953" s="33" t="s">
        <v>685</v>
      </c>
      <c r="G953" s="33" t="s">
        <v>686</v>
      </c>
      <c r="H953" s="33" t="s">
        <v>740</v>
      </c>
      <c r="I953" s="33" t="n">
        <v>119</v>
      </c>
      <c r="J953" s="33" t="s">
        <v>789</v>
      </c>
      <c r="K953" s="35" t="n">
        <v>67792</v>
      </c>
      <c r="L953" s="36" t="n">
        <v>3.3</v>
      </c>
      <c r="M953" s="37" t="n">
        <v>1800</v>
      </c>
      <c r="N953" s="37" t="n">
        <v>4000</v>
      </c>
      <c r="O953" s="37" t="n">
        <v>0</v>
      </c>
      <c r="P953" s="33" t="s">
        <v>760</v>
      </c>
    </row>
    <row r="954" customFormat="false" ht="15" hidden="false" customHeight="false" outlineLevel="0" collapsed="false">
      <c r="A954" s="33" t="s">
        <v>4118</v>
      </c>
      <c r="B954" s="33" t="s">
        <v>4119</v>
      </c>
      <c r="C954" s="33" t="s">
        <v>4120</v>
      </c>
      <c r="D954" s="33" t="s">
        <v>802</v>
      </c>
      <c r="E954" s="33" t="s">
        <v>2898</v>
      </c>
      <c r="F954" s="33" t="s">
        <v>685</v>
      </c>
      <c r="G954" s="33" t="s">
        <v>686</v>
      </c>
      <c r="H954" s="33" t="s">
        <v>687</v>
      </c>
      <c r="I954" s="33" t="n">
        <v>119</v>
      </c>
      <c r="J954" s="33" t="s">
        <v>825</v>
      </c>
      <c r="K954" s="35" t="n">
        <v>104911</v>
      </c>
      <c r="L954" s="36" t="n">
        <v>10.4</v>
      </c>
      <c r="M954" s="37" t="n">
        <v>2000</v>
      </c>
      <c r="N954" s="37" t="n">
        <v>15000</v>
      </c>
      <c r="O954" s="37" t="n">
        <v>0</v>
      </c>
      <c r="P954" s="33" t="s">
        <v>828</v>
      </c>
    </row>
    <row r="955" customFormat="false" ht="15" hidden="false" customHeight="false" outlineLevel="0" collapsed="false">
      <c r="A955" s="33" t="s">
        <v>4121</v>
      </c>
      <c r="B955" s="33" t="s">
        <v>4122</v>
      </c>
      <c r="C955" s="33" t="s">
        <v>4123</v>
      </c>
      <c r="D955" s="33" t="s">
        <v>4124</v>
      </c>
      <c r="E955" s="33" t="s">
        <v>3375</v>
      </c>
      <c r="F955" s="33" t="s">
        <v>685</v>
      </c>
      <c r="G955" s="33" t="s">
        <v>686</v>
      </c>
      <c r="H955" s="33" t="s">
        <v>750</v>
      </c>
      <c r="I955" s="33" t="n">
        <v>119</v>
      </c>
      <c r="J955" s="33" t="s">
        <v>864</v>
      </c>
      <c r="K955" s="35" t="n">
        <v>61497</v>
      </c>
      <c r="L955" s="36" t="n">
        <v>2.9</v>
      </c>
      <c r="M955" s="37" t="n">
        <v>250</v>
      </c>
      <c r="N955" s="37" t="n">
        <v>2500</v>
      </c>
      <c r="O955" s="37" t="n">
        <v>3</v>
      </c>
      <c r="P955" s="33" t="s">
        <v>688</v>
      </c>
    </row>
    <row r="956" customFormat="false" ht="15" hidden="false" customHeight="false" outlineLevel="0" collapsed="false">
      <c r="A956" s="33" t="s">
        <v>4125</v>
      </c>
      <c r="B956" s="33" t="s">
        <v>4126</v>
      </c>
      <c r="C956" s="33" t="s">
        <v>4127</v>
      </c>
      <c r="D956" s="33" t="s">
        <v>4128</v>
      </c>
      <c r="E956" s="33" t="s">
        <v>3336</v>
      </c>
      <c r="F956" s="33" t="s">
        <v>685</v>
      </c>
      <c r="G956" s="33" t="s">
        <v>686</v>
      </c>
      <c r="H956" s="33" t="s">
        <v>687</v>
      </c>
      <c r="I956" s="33" t="n">
        <v>119</v>
      </c>
      <c r="J956" s="33" t="s">
        <v>793</v>
      </c>
      <c r="K956" s="35" t="n">
        <v>64620</v>
      </c>
      <c r="L956" s="36" t="n">
        <v>3.7</v>
      </c>
      <c r="M956" s="37" t="n">
        <v>6193</v>
      </c>
      <c r="N956" s="37" t="n">
        <v>17083</v>
      </c>
      <c r="O956" s="37" t="n">
        <v>17</v>
      </c>
      <c r="P956" s="33" t="s">
        <v>723</v>
      </c>
    </row>
    <row r="957" customFormat="false" ht="15" hidden="false" customHeight="false" outlineLevel="0" collapsed="false">
      <c r="A957" s="33" t="s">
        <v>4129</v>
      </c>
      <c r="B957" s="33"/>
      <c r="C957" s="33" t="s">
        <v>4130</v>
      </c>
      <c r="D957" s="33" t="s">
        <v>4131</v>
      </c>
      <c r="E957" s="33" t="s">
        <v>852</v>
      </c>
      <c r="F957" s="33" t="s">
        <v>883</v>
      </c>
      <c r="G957" s="33" t="s">
        <v>686</v>
      </c>
      <c r="H957" s="33" t="s">
        <v>687</v>
      </c>
      <c r="I957" s="33" t="n">
        <v>119</v>
      </c>
      <c r="J957" s="33" t="s">
        <v>849</v>
      </c>
      <c r="K957" s="35" t="n">
        <v>77066</v>
      </c>
      <c r="L957" s="36" t="n">
        <v>5.3</v>
      </c>
      <c r="M957" s="37" t="n">
        <v>0</v>
      </c>
      <c r="N957" s="37" t="n">
        <v>0</v>
      </c>
      <c r="O957" s="37" t="n">
        <v>0</v>
      </c>
      <c r="P957" s="33"/>
    </row>
    <row r="958" customFormat="false" ht="15" hidden="false" customHeight="false" outlineLevel="0" collapsed="false">
      <c r="A958" s="33" t="s">
        <v>4132</v>
      </c>
      <c r="B958" s="33" t="s">
        <v>4133</v>
      </c>
      <c r="C958" s="33" t="s">
        <v>4134</v>
      </c>
      <c r="D958" s="33" t="s">
        <v>4135</v>
      </c>
      <c r="E958" s="33" t="s">
        <v>852</v>
      </c>
      <c r="F958" s="33" t="s">
        <v>685</v>
      </c>
      <c r="G958" s="33" t="s">
        <v>686</v>
      </c>
      <c r="H958" s="33" t="s">
        <v>687</v>
      </c>
      <c r="I958" s="33" t="n">
        <v>119</v>
      </c>
      <c r="J958" s="33" t="s">
        <v>864</v>
      </c>
      <c r="K958" s="35" t="n">
        <v>71953</v>
      </c>
      <c r="L958" s="36" t="n">
        <v>4.7</v>
      </c>
      <c r="M958" s="37" t="n">
        <v>4812</v>
      </c>
      <c r="N958" s="37" t="n">
        <v>20501</v>
      </c>
      <c r="O958" s="37" t="n">
        <v>13</v>
      </c>
      <c r="P958" s="33" t="s">
        <v>723</v>
      </c>
    </row>
    <row r="959" customFormat="false" ht="15" hidden="false" customHeight="false" outlineLevel="0" collapsed="false">
      <c r="A959" s="33" t="s">
        <v>4136</v>
      </c>
      <c r="B959" s="33" t="s">
        <v>4137</v>
      </c>
      <c r="C959" s="33" t="s">
        <v>4138</v>
      </c>
      <c r="D959" s="33" t="s">
        <v>4139</v>
      </c>
      <c r="E959" s="33" t="s">
        <v>706</v>
      </c>
      <c r="F959" s="33" t="s">
        <v>685</v>
      </c>
      <c r="G959" s="33" t="s">
        <v>686</v>
      </c>
      <c r="H959" s="33" t="s">
        <v>687</v>
      </c>
      <c r="I959" s="33" t="n">
        <v>120</v>
      </c>
      <c r="J959" s="33" t="s">
        <v>703</v>
      </c>
      <c r="K959" s="35" t="n">
        <v>129450</v>
      </c>
      <c r="L959" s="36" t="n">
        <v>9.8</v>
      </c>
      <c r="M959" s="37" t="n">
        <v>1170</v>
      </c>
      <c r="N959" s="37" t="n">
        <v>2730</v>
      </c>
      <c r="O959" s="37" t="n">
        <v>0</v>
      </c>
      <c r="P959" s="33" t="s">
        <v>742</v>
      </c>
    </row>
    <row r="960" customFormat="false" ht="15" hidden="false" customHeight="false" outlineLevel="0" collapsed="false">
      <c r="A960" s="33" t="s">
        <v>4140</v>
      </c>
      <c r="B960" s="33" t="s">
        <v>4141</v>
      </c>
      <c r="C960" s="33" t="s">
        <v>4142</v>
      </c>
      <c r="D960" s="33" t="s">
        <v>3687</v>
      </c>
      <c r="E960" s="33" t="s">
        <v>710</v>
      </c>
      <c r="F960" s="33" t="s">
        <v>685</v>
      </c>
      <c r="G960" s="33" t="s">
        <v>686</v>
      </c>
      <c r="H960" s="33" t="s">
        <v>733</v>
      </c>
      <c r="I960" s="33" t="n">
        <v>120</v>
      </c>
      <c r="J960" s="33" t="s">
        <v>737</v>
      </c>
      <c r="K960" s="35" t="n">
        <v>89772</v>
      </c>
      <c r="L960" s="36" t="n">
        <v>7</v>
      </c>
      <c r="M960" s="37" t="n">
        <v>346</v>
      </c>
      <c r="N960" s="37" t="n">
        <v>16805</v>
      </c>
      <c r="O960" s="37" t="n">
        <v>1</v>
      </c>
      <c r="P960" s="33" t="s">
        <v>711</v>
      </c>
    </row>
    <row r="961" customFormat="false" ht="15" hidden="false" customHeight="false" outlineLevel="0" collapsed="false">
      <c r="A961" s="33" t="s">
        <v>4143</v>
      </c>
      <c r="B961" s="33" t="s">
        <v>4144</v>
      </c>
      <c r="C961" s="33" t="s">
        <v>4145</v>
      </c>
      <c r="D961" s="33" t="s">
        <v>4146</v>
      </c>
      <c r="E961" s="33" t="s">
        <v>1069</v>
      </c>
      <c r="F961" s="33" t="s">
        <v>685</v>
      </c>
      <c r="G961" s="33" t="s">
        <v>686</v>
      </c>
      <c r="H961" s="33" t="s">
        <v>687</v>
      </c>
      <c r="I961" s="33" t="n">
        <v>120</v>
      </c>
      <c r="J961" s="33" t="s">
        <v>793</v>
      </c>
      <c r="K961" s="35" t="n">
        <v>59734</v>
      </c>
      <c r="L961" s="36" t="n">
        <v>2.8</v>
      </c>
      <c r="M961" s="37" t="n">
        <v>202</v>
      </c>
      <c r="N961" s="37" t="n">
        <v>1970</v>
      </c>
      <c r="O961" s="37" t="n">
        <v>0</v>
      </c>
      <c r="P961" s="33" t="s">
        <v>688</v>
      </c>
    </row>
    <row r="962" customFormat="false" ht="15" hidden="false" customHeight="false" outlineLevel="0" collapsed="false">
      <c r="A962" s="33" t="s">
        <v>4147</v>
      </c>
      <c r="B962" s="33"/>
      <c r="C962" s="33" t="s">
        <v>4148</v>
      </c>
      <c r="D962" s="33" t="s">
        <v>1413</v>
      </c>
      <c r="E962" s="33" t="s">
        <v>3336</v>
      </c>
      <c r="F962" s="33" t="s">
        <v>685</v>
      </c>
      <c r="G962" s="33" t="s">
        <v>686</v>
      </c>
      <c r="H962" s="33" t="s">
        <v>750</v>
      </c>
      <c r="I962" s="33" t="n">
        <v>120</v>
      </c>
      <c r="J962" s="33" t="s">
        <v>746</v>
      </c>
      <c r="K962" s="35" t="n">
        <v>75338</v>
      </c>
      <c r="L962" s="36" t="n">
        <v>5</v>
      </c>
      <c r="M962" s="37" t="n">
        <v>0</v>
      </c>
      <c r="N962" s="37" t="n">
        <v>4000</v>
      </c>
      <c r="O962" s="37" t="n">
        <v>0</v>
      </c>
      <c r="P962" s="33" t="s">
        <v>723</v>
      </c>
    </row>
    <row r="963" customFormat="false" ht="15" hidden="false" customHeight="false" outlineLevel="0" collapsed="false">
      <c r="A963" s="33" t="s">
        <v>4149</v>
      </c>
      <c r="B963" s="33" t="s">
        <v>4150</v>
      </c>
      <c r="C963" s="33" t="s">
        <v>4151</v>
      </c>
      <c r="D963" s="33" t="s">
        <v>4152</v>
      </c>
      <c r="E963" s="33" t="s">
        <v>852</v>
      </c>
      <c r="F963" s="33" t="s">
        <v>685</v>
      </c>
      <c r="G963" s="33" t="s">
        <v>686</v>
      </c>
      <c r="H963" s="33" t="s">
        <v>687</v>
      </c>
      <c r="I963" s="33" t="n">
        <v>120</v>
      </c>
      <c r="J963" s="33" t="s">
        <v>864</v>
      </c>
      <c r="K963" s="35" t="n">
        <v>74289</v>
      </c>
      <c r="L963" s="36" t="n">
        <v>5</v>
      </c>
      <c r="M963" s="37" t="n">
        <v>0</v>
      </c>
      <c r="N963" s="37" t="n">
        <v>3200</v>
      </c>
      <c r="O963" s="37" t="n">
        <v>1</v>
      </c>
      <c r="P963" s="33" t="s">
        <v>692</v>
      </c>
    </row>
    <row r="964" customFormat="false" ht="15" hidden="false" customHeight="false" outlineLevel="0" collapsed="false">
      <c r="A964" s="33" t="s">
        <v>4153</v>
      </c>
      <c r="B964" s="33" t="s">
        <v>4154</v>
      </c>
      <c r="C964" s="33" t="s">
        <v>4155</v>
      </c>
      <c r="D964" s="33" t="s">
        <v>4156</v>
      </c>
      <c r="E964" s="33" t="s">
        <v>1395</v>
      </c>
      <c r="F964" s="33" t="s">
        <v>685</v>
      </c>
      <c r="G964" s="33" t="s">
        <v>686</v>
      </c>
      <c r="H964" s="33" t="s">
        <v>687</v>
      </c>
      <c r="I964" s="33" t="n">
        <v>120</v>
      </c>
      <c r="J964" s="33" t="s">
        <v>825</v>
      </c>
      <c r="K964" s="35" t="n">
        <v>81745</v>
      </c>
      <c r="L964" s="36" t="n">
        <v>6</v>
      </c>
      <c r="M964" s="37" t="n">
        <v>348</v>
      </c>
      <c r="N964" s="37" t="n">
        <v>2500</v>
      </c>
      <c r="O964" s="37" t="n">
        <v>1</v>
      </c>
      <c r="P964" s="33" t="s">
        <v>711</v>
      </c>
    </row>
    <row r="965" customFormat="false" ht="15" hidden="false" customHeight="false" outlineLevel="0" collapsed="false">
      <c r="A965" s="33" t="s">
        <v>4157</v>
      </c>
      <c r="B965" s="33" t="s">
        <v>4158</v>
      </c>
      <c r="C965" s="33" t="s">
        <v>4159</v>
      </c>
      <c r="D965" s="33" t="s">
        <v>4160</v>
      </c>
      <c r="E965" s="33" t="s">
        <v>684</v>
      </c>
      <c r="F965" s="33" t="s">
        <v>685</v>
      </c>
      <c r="G965" s="33" t="s">
        <v>686</v>
      </c>
      <c r="H965" s="33" t="s">
        <v>750</v>
      </c>
      <c r="I965" s="33" t="n">
        <v>121</v>
      </c>
      <c r="J965" s="33" t="s">
        <v>681</v>
      </c>
      <c r="K965" s="35" t="n">
        <v>67550</v>
      </c>
      <c r="L965" s="36" t="n">
        <v>2.8</v>
      </c>
      <c r="M965" s="37" t="n">
        <v>2294</v>
      </c>
      <c r="N965" s="37" t="n">
        <v>10590</v>
      </c>
      <c r="O965" s="37" t="n">
        <v>1</v>
      </c>
      <c r="P965" s="33" t="s">
        <v>688</v>
      </c>
    </row>
    <row r="966" customFormat="false" ht="15" hidden="false" customHeight="false" outlineLevel="0" collapsed="false">
      <c r="A966" s="33" t="s">
        <v>4161</v>
      </c>
      <c r="B966" s="33" t="s">
        <v>4162</v>
      </c>
      <c r="C966" s="33" t="s">
        <v>4163</v>
      </c>
      <c r="D966" s="33" t="s">
        <v>4164</v>
      </c>
      <c r="E966" s="33" t="s">
        <v>696</v>
      </c>
      <c r="F966" s="33" t="s">
        <v>685</v>
      </c>
      <c r="G966" s="33" t="s">
        <v>686</v>
      </c>
      <c r="H966" s="33" t="s">
        <v>687</v>
      </c>
      <c r="I966" s="33" t="n">
        <v>121</v>
      </c>
      <c r="J966" s="33" t="s">
        <v>698</v>
      </c>
      <c r="K966" s="35" t="n">
        <v>79087</v>
      </c>
      <c r="L966" s="36" t="n">
        <v>6</v>
      </c>
      <c r="M966" s="37" t="n">
        <v>108</v>
      </c>
      <c r="N966" s="37" t="n">
        <v>3150</v>
      </c>
      <c r="O966" s="37" t="n">
        <v>0</v>
      </c>
      <c r="P966" s="33" t="s">
        <v>760</v>
      </c>
    </row>
    <row r="967" customFormat="false" ht="15" hidden="false" customHeight="false" outlineLevel="0" collapsed="false">
      <c r="A967" s="33" t="s">
        <v>4165</v>
      </c>
      <c r="B967" s="33" t="s">
        <v>4166</v>
      </c>
      <c r="C967" s="33" t="s">
        <v>4167</v>
      </c>
      <c r="D967" s="33" t="s">
        <v>3961</v>
      </c>
      <c r="E967" s="33" t="s">
        <v>1866</v>
      </c>
      <c r="F967" s="33" t="s">
        <v>685</v>
      </c>
      <c r="G967" s="33" t="s">
        <v>686</v>
      </c>
      <c r="H967" s="33" t="s">
        <v>733</v>
      </c>
      <c r="I967" s="33" t="n">
        <v>121</v>
      </c>
      <c r="J967" s="33" t="s">
        <v>873</v>
      </c>
      <c r="K967" s="35" t="n">
        <v>68893</v>
      </c>
      <c r="L967" s="36" t="n">
        <v>4.4</v>
      </c>
      <c r="M967" s="37" t="n">
        <v>1389</v>
      </c>
      <c r="N967" s="37" t="n">
        <v>7372</v>
      </c>
      <c r="O967" s="37" t="n">
        <v>4</v>
      </c>
      <c r="P967" s="33" t="s">
        <v>723</v>
      </c>
    </row>
    <row r="968" customFormat="false" ht="15" hidden="false" customHeight="false" outlineLevel="0" collapsed="false">
      <c r="A968" s="33" t="s">
        <v>4168</v>
      </c>
      <c r="B968" s="33" t="s">
        <v>4169</v>
      </c>
      <c r="C968" s="33" t="s">
        <v>4170</v>
      </c>
      <c r="D968" s="33" t="s">
        <v>4171</v>
      </c>
      <c r="E968" s="33" t="s">
        <v>2898</v>
      </c>
      <c r="F968" s="33" t="s">
        <v>685</v>
      </c>
      <c r="G968" s="33" t="s">
        <v>686</v>
      </c>
      <c r="H968" s="33" t="s">
        <v>687</v>
      </c>
      <c r="I968" s="33" t="n">
        <v>121</v>
      </c>
      <c r="J968" s="33" t="s">
        <v>829</v>
      </c>
      <c r="K968" s="35" t="n">
        <v>129472</v>
      </c>
      <c r="L968" s="36" t="n">
        <v>13</v>
      </c>
      <c r="M968" s="37" t="n">
        <v>10230</v>
      </c>
      <c r="N968" s="37" t="n">
        <v>14055</v>
      </c>
      <c r="O968" s="37" t="n">
        <v>13</v>
      </c>
      <c r="P968" s="33" t="s">
        <v>692</v>
      </c>
    </row>
    <row r="969" customFormat="false" ht="15" hidden="false" customHeight="false" outlineLevel="0" collapsed="false">
      <c r="A969" s="33" t="s">
        <v>4172</v>
      </c>
      <c r="B969" s="33" t="s">
        <v>4173</v>
      </c>
      <c r="C969" s="33" t="s">
        <v>4174</v>
      </c>
      <c r="D969" s="33" t="s">
        <v>4175</v>
      </c>
      <c r="E969" s="33" t="s">
        <v>1069</v>
      </c>
      <c r="F969" s="33" t="s">
        <v>685</v>
      </c>
      <c r="G969" s="33" t="s">
        <v>686</v>
      </c>
      <c r="H969" s="33" t="s">
        <v>687</v>
      </c>
      <c r="I969" s="33" t="n">
        <v>121</v>
      </c>
      <c r="J969" s="33" t="s">
        <v>793</v>
      </c>
      <c r="K969" s="35" t="n">
        <v>65505</v>
      </c>
      <c r="L969" s="36" t="n">
        <v>3.9</v>
      </c>
      <c r="M969" s="37" t="n">
        <v>197</v>
      </c>
      <c r="N969" s="37" t="n">
        <v>3584</v>
      </c>
      <c r="O969" s="37" t="n">
        <v>3</v>
      </c>
      <c r="P969" s="33" t="s">
        <v>723</v>
      </c>
    </row>
    <row r="970" customFormat="false" ht="15" hidden="false" customHeight="false" outlineLevel="0" collapsed="false">
      <c r="A970" s="33" t="s">
        <v>4176</v>
      </c>
      <c r="B970" s="33" t="s">
        <v>4177</v>
      </c>
      <c r="C970" s="33" t="s">
        <v>4178</v>
      </c>
      <c r="D970" s="33" t="s">
        <v>4179</v>
      </c>
      <c r="E970" s="33" t="s">
        <v>1789</v>
      </c>
      <c r="F970" s="33" t="s">
        <v>685</v>
      </c>
      <c r="G970" s="33" t="s">
        <v>686</v>
      </c>
      <c r="H970" s="33" t="s">
        <v>750</v>
      </c>
      <c r="I970" s="33" t="n">
        <v>121</v>
      </c>
      <c r="J970" s="33" t="s">
        <v>799</v>
      </c>
      <c r="K970" s="35" t="n">
        <v>68051</v>
      </c>
      <c r="L970" s="36" t="n">
        <v>3.9</v>
      </c>
      <c r="M970" s="37" t="n">
        <v>0</v>
      </c>
      <c r="N970" s="37" t="n">
        <v>2076</v>
      </c>
      <c r="O970" s="37" t="n">
        <v>0</v>
      </c>
      <c r="P970" s="33" t="s">
        <v>711</v>
      </c>
    </row>
    <row r="971" customFormat="false" ht="15" hidden="false" customHeight="false" outlineLevel="0" collapsed="false">
      <c r="A971" s="33" t="s">
        <v>4180</v>
      </c>
      <c r="B971" s="33" t="s">
        <v>4181</v>
      </c>
      <c r="C971" s="33" t="s">
        <v>4182</v>
      </c>
      <c r="D971" s="33" t="s">
        <v>4105</v>
      </c>
      <c r="E971" s="33" t="s">
        <v>696</v>
      </c>
      <c r="F971" s="33" t="s">
        <v>685</v>
      </c>
      <c r="G971" s="33" t="s">
        <v>686</v>
      </c>
      <c r="H971" s="33" t="s">
        <v>687</v>
      </c>
      <c r="I971" s="33" t="n">
        <v>122</v>
      </c>
      <c r="J971" s="33" t="s">
        <v>693</v>
      </c>
      <c r="K971" s="35" t="n">
        <v>105707</v>
      </c>
      <c r="L971" s="36" t="n">
        <v>11</v>
      </c>
      <c r="M971" s="37" t="n">
        <v>14917</v>
      </c>
      <c r="N971" s="37" t="n">
        <v>8925</v>
      </c>
      <c r="O971" s="37" t="n">
        <v>11</v>
      </c>
      <c r="P971" s="33" t="s">
        <v>723</v>
      </c>
    </row>
    <row r="972" customFormat="false" ht="15" hidden="false" customHeight="false" outlineLevel="0" collapsed="false">
      <c r="A972" s="33" t="s">
        <v>4183</v>
      </c>
      <c r="B972" s="33" t="s">
        <v>4184</v>
      </c>
      <c r="C972" s="33" t="s">
        <v>4185</v>
      </c>
      <c r="D972" s="33" t="s">
        <v>4186</v>
      </c>
      <c r="E972" s="33" t="s">
        <v>696</v>
      </c>
      <c r="F972" s="33" t="s">
        <v>685</v>
      </c>
      <c r="G972" s="33" t="s">
        <v>686</v>
      </c>
      <c r="H972" s="33" t="s">
        <v>687</v>
      </c>
      <c r="I972" s="33" t="n">
        <v>122</v>
      </c>
      <c r="J972" s="33" t="s">
        <v>701</v>
      </c>
      <c r="K972" s="35" t="n">
        <v>94703</v>
      </c>
      <c r="L972" s="36" t="n">
        <v>9.1</v>
      </c>
      <c r="M972" s="37" t="n">
        <v>4755</v>
      </c>
      <c r="N972" s="37" t="n">
        <v>14330</v>
      </c>
      <c r="O972" s="37" t="n">
        <v>5</v>
      </c>
      <c r="P972" s="33" t="s">
        <v>688</v>
      </c>
    </row>
    <row r="973" customFormat="false" ht="15" hidden="false" customHeight="false" outlineLevel="0" collapsed="false">
      <c r="A973" s="33" t="s">
        <v>4187</v>
      </c>
      <c r="B973" s="33" t="s">
        <v>4188</v>
      </c>
      <c r="C973" s="33" t="s">
        <v>4189</v>
      </c>
      <c r="D973" s="33" t="s">
        <v>4179</v>
      </c>
      <c r="E973" s="33" t="s">
        <v>749</v>
      </c>
      <c r="F973" s="33" t="s">
        <v>685</v>
      </c>
      <c r="G973" s="33" t="s">
        <v>686</v>
      </c>
      <c r="H973" s="33" t="s">
        <v>750</v>
      </c>
      <c r="I973" s="33" t="n">
        <v>122</v>
      </c>
      <c r="J973" s="33" t="s">
        <v>746</v>
      </c>
      <c r="K973" s="35" t="n">
        <v>60755</v>
      </c>
      <c r="L973" s="36" t="n">
        <v>3.2</v>
      </c>
      <c r="M973" s="37" t="n">
        <v>0</v>
      </c>
      <c r="N973" s="37" t="n">
        <v>6000</v>
      </c>
      <c r="O973" s="37" t="n">
        <v>0</v>
      </c>
      <c r="P973" s="33" t="s">
        <v>692</v>
      </c>
    </row>
    <row r="974" customFormat="false" ht="15" hidden="false" customHeight="false" outlineLevel="0" collapsed="false">
      <c r="A974" s="33" t="s">
        <v>4190</v>
      </c>
      <c r="B974" s="33" t="s">
        <v>4191</v>
      </c>
      <c r="C974" s="33" t="s">
        <v>4192</v>
      </c>
      <c r="D974" s="33" t="s">
        <v>4192</v>
      </c>
      <c r="E974" s="33" t="s">
        <v>754</v>
      </c>
      <c r="F974" s="33" t="s">
        <v>685</v>
      </c>
      <c r="G974" s="33" t="s">
        <v>686</v>
      </c>
      <c r="H974" s="33" t="s">
        <v>750</v>
      </c>
      <c r="I974" s="33" t="n">
        <v>122</v>
      </c>
      <c r="J974" s="33" t="s">
        <v>765</v>
      </c>
      <c r="K974" s="35" t="n">
        <v>68999</v>
      </c>
      <c r="L974" s="36" t="n">
        <v>3.4</v>
      </c>
      <c r="M974" s="37" t="n">
        <v>750</v>
      </c>
      <c r="N974" s="37" t="n">
        <v>2250</v>
      </c>
      <c r="O974" s="37" t="n">
        <v>0</v>
      </c>
      <c r="P974" s="33" t="s">
        <v>688</v>
      </c>
    </row>
    <row r="975" customFormat="false" ht="15" hidden="false" customHeight="false" outlineLevel="0" collapsed="false">
      <c r="A975" s="33" t="s">
        <v>4193</v>
      </c>
      <c r="B975" s="33" t="s">
        <v>4194</v>
      </c>
      <c r="C975" s="33" t="s">
        <v>1796</v>
      </c>
      <c r="D975" s="33" t="s">
        <v>4195</v>
      </c>
      <c r="E975" s="33" t="s">
        <v>3336</v>
      </c>
      <c r="F975" s="33" t="s">
        <v>685</v>
      </c>
      <c r="G975" s="33" t="s">
        <v>686</v>
      </c>
      <c r="H975" s="33" t="s">
        <v>733</v>
      </c>
      <c r="I975" s="33" t="n">
        <v>122</v>
      </c>
      <c r="J975" s="33" t="s">
        <v>746</v>
      </c>
      <c r="K975" s="35" t="n">
        <v>81240</v>
      </c>
      <c r="L975" s="36" t="n">
        <v>5.9</v>
      </c>
      <c r="M975" s="37" t="n">
        <v>50</v>
      </c>
      <c r="N975" s="37" t="n">
        <v>3600</v>
      </c>
      <c r="O975" s="37" t="n">
        <v>0</v>
      </c>
      <c r="P975" s="33" t="s">
        <v>723</v>
      </c>
    </row>
    <row r="976" customFormat="false" ht="15" hidden="false" customHeight="false" outlineLevel="0" collapsed="false">
      <c r="A976" s="33" t="s">
        <v>4196</v>
      </c>
      <c r="B976" s="33" t="s">
        <v>4197</v>
      </c>
      <c r="C976" s="33" t="s">
        <v>4198</v>
      </c>
      <c r="D976" s="33" t="s">
        <v>4199</v>
      </c>
      <c r="E976" s="33" t="s">
        <v>696</v>
      </c>
      <c r="F976" s="33" t="s">
        <v>685</v>
      </c>
      <c r="G976" s="33" t="s">
        <v>686</v>
      </c>
      <c r="H976" s="33" t="s">
        <v>687</v>
      </c>
      <c r="I976" s="33" t="n">
        <v>123</v>
      </c>
      <c r="J976" s="33" t="s">
        <v>698</v>
      </c>
      <c r="K976" s="35" t="n">
        <v>67223</v>
      </c>
      <c r="L976" s="36" t="n">
        <v>4.2</v>
      </c>
      <c r="M976" s="37" t="n">
        <v>700</v>
      </c>
      <c r="N976" s="37" t="n">
        <v>12280</v>
      </c>
      <c r="O976" s="37" t="n">
        <v>6</v>
      </c>
      <c r="P976" s="33" t="s">
        <v>723</v>
      </c>
    </row>
    <row r="977" customFormat="false" ht="15" hidden="false" customHeight="false" outlineLevel="0" collapsed="false">
      <c r="A977" s="33" t="s">
        <v>4200</v>
      </c>
      <c r="B977" s="33" t="s">
        <v>4201</v>
      </c>
      <c r="C977" s="33" t="s">
        <v>4202</v>
      </c>
      <c r="D977" s="33" t="s">
        <v>4105</v>
      </c>
      <c r="E977" s="33" t="s">
        <v>696</v>
      </c>
      <c r="F977" s="33" t="s">
        <v>883</v>
      </c>
      <c r="G977" s="33" t="s">
        <v>686</v>
      </c>
      <c r="H977" s="33" t="s">
        <v>4203</v>
      </c>
      <c r="I977" s="33" t="n">
        <v>123</v>
      </c>
      <c r="J977" s="33" t="s">
        <v>693</v>
      </c>
      <c r="K977" s="35" t="n">
        <v>105707</v>
      </c>
      <c r="L977" s="36" t="n">
        <v>11</v>
      </c>
      <c r="M977" s="37" t="n">
        <v>0</v>
      </c>
      <c r="N977" s="37" t="n">
        <v>0</v>
      </c>
      <c r="O977" s="37" t="n">
        <v>0</v>
      </c>
      <c r="P977" s="33"/>
    </row>
    <row r="978" customFormat="false" ht="15" hidden="false" customHeight="false" outlineLevel="0" collapsed="false">
      <c r="A978" s="33" t="s">
        <v>4204</v>
      </c>
      <c r="B978" s="33" t="s">
        <v>4205</v>
      </c>
      <c r="C978" s="33" t="s">
        <v>4206</v>
      </c>
      <c r="D978" s="33" t="s">
        <v>3843</v>
      </c>
      <c r="E978" s="33" t="s">
        <v>696</v>
      </c>
      <c r="F978" s="33" t="s">
        <v>685</v>
      </c>
      <c r="G978" s="33" t="s">
        <v>686</v>
      </c>
      <c r="H978" s="33" t="s">
        <v>764</v>
      </c>
      <c r="I978" s="33" t="n">
        <v>123</v>
      </c>
      <c r="J978" s="33" t="s">
        <v>693</v>
      </c>
      <c r="K978" s="35" t="n">
        <v>75177</v>
      </c>
      <c r="L978" s="36" t="n">
        <v>5.8</v>
      </c>
      <c r="M978" s="37" t="n">
        <v>0</v>
      </c>
      <c r="N978" s="37" t="n">
        <v>9506</v>
      </c>
      <c r="O978" s="37" t="n">
        <v>0</v>
      </c>
      <c r="P978" s="33" t="s">
        <v>688</v>
      </c>
    </row>
    <row r="979" customFormat="false" ht="15" hidden="false" customHeight="false" outlineLevel="0" collapsed="false">
      <c r="A979" s="33" t="s">
        <v>4207</v>
      </c>
      <c r="B979" s="33" t="s">
        <v>4208</v>
      </c>
      <c r="C979" s="33" t="s">
        <v>4209</v>
      </c>
      <c r="D979" s="33" t="s">
        <v>4210</v>
      </c>
      <c r="E979" s="33" t="s">
        <v>696</v>
      </c>
      <c r="F979" s="33" t="s">
        <v>685</v>
      </c>
      <c r="G979" s="33" t="s">
        <v>686</v>
      </c>
      <c r="H979" s="33" t="s">
        <v>687</v>
      </c>
      <c r="I979" s="33" t="n">
        <v>123</v>
      </c>
      <c r="J979" s="33" t="s">
        <v>698</v>
      </c>
      <c r="K979" s="35" t="n">
        <v>92512</v>
      </c>
      <c r="L979" s="36" t="n">
        <v>8.2</v>
      </c>
      <c r="M979" s="37" t="n">
        <v>3000</v>
      </c>
      <c r="N979" s="37" t="n">
        <v>25000</v>
      </c>
      <c r="O979" s="37" t="n">
        <v>0</v>
      </c>
      <c r="P979" s="33" t="s">
        <v>742</v>
      </c>
    </row>
    <row r="980" customFormat="false" ht="15" hidden="false" customHeight="false" outlineLevel="0" collapsed="false">
      <c r="A980" s="33" t="s">
        <v>4211</v>
      </c>
      <c r="B980" s="33" t="s">
        <v>4212</v>
      </c>
      <c r="C980" s="33" t="s">
        <v>4213</v>
      </c>
      <c r="D980" s="33" t="s">
        <v>3687</v>
      </c>
      <c r="E980" s="33" t="s">
        <v>710</v>
      </c>
      <c r="F980" s="33" t="s">
        <v>685</v>
      </c>
      <c r="G980" s="33" t="s">
        <v>686</v>
      </c>
      <c r="H980" s="33" t="s">
        <v>687</v>
      </c>
      <c r="I980" s="33" t="n">
        <v>123</v>
      </c>
      <c r="J980" s="33" t="s">
        <v>737</v>
      </c>
      <c r="K980" s="35" t="n">
        <v>90465</v>
      </c>
      <c r="L980" s="36" t="n">
        <v>7.1</v>
      </c>
      <c r="M980" s="37" t="n">
        <v>0</v>
      </c>
      <c r="N980" s="37" t="n">
        <v>35000</v>
      </c>
      <c r="O980" s="37" t="n">
        <v>0</v>
      </c>
      <c r="P980" s="33" t="s">
        <v>711</v>
      </c>
    </row>
    <row r="981" customFormat="false" ht="15" hidden="false" customHeight="false" outlineLevel="0" collapsed="false">
      <c r="A981" s="33" t="s">
        <v>4214</v>
      </c>
      <c r="B981" s="33"/>
      <c r="C981" s="33" t="s">
        <v>4215</v>
      </c>
      <c r="D981" s="33" t="s">
        <v>4216</v>
      </c>
      <c r="E981" s="33" t="s">
        <v>3119</v>
      </c>
      <c r="F981" s="33" t="s">
        <v>685</v>
      </c>
      <c r="G981" s="33" t="s">
        <v>686</v>
      </c>
      <c r="H981" s="33" t="s">
        <v>750</v>
      </c>
      <c r="I981" s="33" t="n">
        <v>123</v>
      </c>
      <c r="J981" s="33" t="s">
        <v>761</v>
      </c>
      <c r="K981" s="35" t="n">
        <v>69202</v>
      </c>
      <c r="L981" s="36" t="n">
        <v>3.6</v>
      </c>
      <c r="M981" s="37" t="n">
        <v>700</v>
      </c>
      <c r="N981" s="37" t="n">
        <v>4500</v>
      </c>
      <c r="O981" s="37" t="n">
        <v>0</v>
      </c>
      <c r="P981" s="33" t="s">
        <v>723</v>
      </c>
    </row>
    <row r="982" customFormat="false" ht="15" hidden="false" customHeight="false" outlineLevel="0" collapsed="false">
      <c r="A982" s="33" t="s">
        <v>4217</v>
      </c>
      <c r="B982" s="33" t="s">
        <v>4218</v>
      </c>
      <c r="C982" s="33" t="s">
        <v>4219</v>
      </c>
      <c r="D982" s="33" t="s">
        <v>4220</v>
      </c>
      <c r="E982" s="33" t="s">
        <v>2677</v>
      </c>
      <c r="F982" s="33" t="s">
        <v>685</v>
      </c>
      <c r="G982" s="33" t="s">
        <v>686</v>
      </c>
      <c r="H982" s="33" t="s">
        <v>687</v>
      </c>
      <c r="I982" s="33" t="n">
        <v>123</v>
      </c>
      <c r="J982" s="33" t="s">
        <v>751</v>
      </c>
      <c r="K982" s="35" t="n">
        <v>82626</v>
      </c>
      <c r="L982" s="36" t="n">
        <v>5.6</v>
      </c>
      <c r="M982" s="37" t="n">
        <v>4151</v>
      </c>
      <c r="N982" s="37" t="n">
        <v>11738</v>
      </c>
      <c r="O982" s="37" t="n">
        <v>4</v>
      </c>
      <c r="P982" s="33" t="s">
        <v>688</v>
      </c>
    </row>
    <row r="983" customFormat="false" ht="15" hidden="false" customHeight="false" outlineLevel="0" collapsed="false">
      <c r="A983" s="33" t="s">
        <v>4221</v>
      </c>
      <c r="B983" s="33" t="s">
        <v>4222</v>
      </c>
      <c r="C983" s="33" t="s">
        <v>4223</v>
      </c>
      <c r="D983" s="33" t="s">
        <v>4224</v>
      </c>
      <c r="E983" s="33" t="s">
        <v>2215</v>
      </c>
      <c r="F983" s="33" t="s">
        <v>685</v>
      </c>
      <c r="G983" s="33" t="s">
        <v>686</v>
      </c>
      <c r="H983" s="33" t="s">
        <v>750</v>
      </c>
      <c r="I983" s="33" t="n">
        <v>123</v>
      </c>
      <c r="J983" s="33" t="s">
        <v>751</v>
      </c>
      <c r="K983" s="35" t="n">
        <v>91044</v>
      </c>
      <c r="L983" s="36" t="n">
        <v>7.4</v>
      </c>
      <c r="M983" s="37" t="n">
        <v>1000</v>
      </c>
      <c r="N983" s="37" t="n">
        <v>12000</v>
      </c>
      <c r="O983" s="37" t="n">
        <v>1</v>
      </c>
      <c r="P983" s="33" t="s">
        <v>742</v>
      </c>
    </row>
    <row r="984" customFormat="false" ht="15" hidden="false" customHeight="false" outlineLevel="0" collapsed="false">
      <c r="A984" s="33" t="s">
        <v>4225</v>
      </c>
      <c r="B984" s="33" t="s">
        <v>4226</v>
      </c>
      <c r="C984" s="33" t="s">
        <v>4227</v>
      </c>
      <c r="D984" s="33" t="s">
        <v>4228</v>
      </c>
      <c r="E984" s="33" t="s">
        <v>684</v>
      </c>
      <c r="F984" s="33" t="s">
        <v>685</v>
      </c>
      <c r="G984" s="33" t="s">
        <v>686</v>
      </c>
      <c r="H984" s="33" t="s">
        <v>687</v>
      </c>
      <c r="I984" s="33" t="n">
        <v>124</v>
      </c>
      <c r="J984" s="33" t="s">
        <v>689</v>
      </c>
      <c r="K984" s="35" t="n">
        <v>79222</v>
      </c>
      <c r="L984" s="36" t="n">
        <v>5.8</v>
      </c>
      <c r="M984" s="37" t="n">
        <v>8521</v>
      </c>
      <c r="N984" s="37" t="n">
        <v>18446</v>
      </c>
      <c r="O984" s="37" t="n">
        <v>1</v>
      </c>
      <c r="P984" s="33" t="s">
        <v>692</v>
      </c>
    </row>
    <row r="985" customFormat="false" ht="15" hidden="false" customHeight="false" outlineLevel="0" collapsed="false">
      <c r="A985" s="33" t="s">
        <v>4229</v>
      </c>
      <c r="B985" s="33" t="s">
        <v>4230</v>
      </c>
      <c r="C985" s="33" t="s">
        <v>4231</v>
      </c>
      <c r="D985" s="33" t="s">
        <v>4232</v>
      </c>
      <c r="E985" s="33" t="s">
        <v>696</v>
      </c>
      <c r="F985" s="33" t="s">
        <v>685</v>
      </c>
      <c r="G985" s="33" t="s">
        <v>686</v>
      </c>
      <c r="H985" s="33" t="s">
        <v>687</v>
      </c>
      <c r="I985" s="33" t="n">
        <v>124</v>
      </c>
      <c r="J985" s="33" t="s">
        <v>693</v>
      </c>
      <c r="K985" s="35" t="n">
        <v>105585</v>
      </c>
      <c r="L985" s="36" t="n">
        <v>11.1</v>
      </c>
      <c r="M985" s="37" t="n">
        <v>606</v>
      </c>
      <c r="N985" s="37" t="n">
        <v>55088</v>
      </c>
      <c r="O985" s="37" t="n">
        <v>25</v>
      </c>
      <c r="P985" s="33" t="s">
        <v>688</v>
      </c>
    </row>
    <row r="986" customFormat="false" ht="15" hidden="false" customHeight="false" outlineLevel="0" collapsed="false">
      <c r="A986" s="33" t="s">
        <v>4233</v>
      </c>
      <c r="B986" s="33" t="s">
        <v>4234</v>
      </c>
      <c r="C986" s="33" t="s">
        <v>4235</v>
      </c>
      <c r="D986" s="33" t="s">
        <v>3687</v>
      </c>
      <c r="E986" s="33" t="s">
        <v>710</v>
      </c>
      <c r="F986" s="33" t="s">
        <v>685</v>
      </c>
      <c r="G986" s="33" t="s">
        <v>686</v>
      </c>
      <c r="H986" s="33" t="s">
        <v>687</v>
      </c>
      <c r="I986" s="33" t="n">
        <v>124</v>
      </c>
      <c r="J986" s="33" t="s">
        <v>737</v>
      </c>
      <c r="K986" s="35" t="n">
        <v>92163</v>
      </c>
      <c r="L986" s="36" t="n">
        <v>7.3</v>
      </c>
      <c r="M986" s="37" t="n">
        <v>7601</v>
      </c>
      <c r="N986" s="37" t="n">
        <v>79920</v>
      </c>
      <c r="O986" s="37" t="n">
        <v>12</v>
      </c>
      <c r="P986" s="33" t="s">
        <v>711</v>
      </c>
    </row>
    <row r="987" customFormat="false" ht="15" hidden="false" customHeight="false" outlineLevel="0" collapsed="false">
      <c r="A987" s="33" t="s">
        <v>4236</v>
      </c>
      <c r="B987" s="33" t="s">
        <v>4237</v>
      </c>
      <c r="C987" s="33" t="s">
        <v>4238</v>
      </c>
      <c r="D987" s="33" t="s">
        <v>4239</v>
      </c>
      <c r="E987" s="33" t="s">
        <v>1866</v>
      </c>
      <c r="F987" s="33" t="s">
        <v>685</v>
      </c>
      <c r="G987" s="33" t="s">
        <v>686</v>
      </c>
      <c r="H987" s="33" t="s">
        <v>687</v>
      </c>
      <c r="I987" s="33" t="n">
        <v>124</v>
      </c>
      <c r="J987" s="33" t="s">
        <v>785</v>
      </c>
      <c r="K987" s="35" t="n">
        <v>75252</v>
      </c>
      <c r="L987" s="36" t="n">
        <v>5.4</v>
      </c>
      <c r="M987" s="37" t="n">
        <v>9577</v>
      </c>
      <c r="N987" s="37" t="n">
        <v>30259</v>
      </c>
      <c r="O987" s="37" t="n">
        <v>28</v>
      </c>
      <c r="P987" s="33" t="s">
        <v>723</v>
      </c>
    </row>
    <row r="988" customFormat="false" ht="15" hidden="false" customHeight="false" outlineLevel="0" collapsed="false">
      <c r="A988" s="33" t="s">
        <v>4240</v>
      </c>
      <c r="B988" s="33" t="s">
        <v>4241</v>
      </c>
      <c r="C988" s="33" t="s">
        <v>4242</v>
      </c>
      <c r="D988" s="33" t="s">
        <v>4243</v>
      </c>
      <c r="E988" s="33" t="s">
        <v>797</v>
      </c>
      <c r="F988" s="33" t="s">
        <v>685</v>
      </c>
      <c r="G988" s="33" t="s">
        <v>686</v>
      </c>
      <c r="H988" s="33" t="s">
        <v>733</v>
      </c>
      <c r="I988" s="33" t="n">
        <v>124</v>
      </c>
      <c r="J988" s="33" t="s">
        <v>803</v>
      </c>
      <c r="K988" s="35" t="n">
        <v>57705</v>
      </c>
      <c r="L988" s="36" t="n">
        <v>2.5</v>
      </c>
      <c r="M988" s="37" t="n">
        <v>0</v>
      </c>
      <c r="N988" s="37" t="n">
        <v>9400</v>
      </c>
      <c r="O988" s="37" t="n">
        <v>0</v>
      </c>
      <c r="P988" s="33" t="s">
        <v>742</v>
      </c>
    </row>
    <row r="989" customFormat="false" ht="15" hidden="false" customHeight="false" outlineLevel="0" collapsed="false">
      <c r="A989" s="33" t="s">
        <v>4244</v>
      </c>
      <c r="B989" s="33" t="s">
        <v>4245</v>
      </c>
      <c r="C989" s="33" t="s">
        <v>4246</v>
      </c>
      <c r="D989" s="33" t="s">
        <v>4247</v>
      </c>
      <c r="E989" s="33" t="s">
        <v>3336</v>
      </c>
      <c r="F989" s="33" t="s">
        <v>685</v>
      </c>
      <c r="G989" s="33" t="s">
        <v>686</v>
      </c>
      <c r="H989" s="33" t="s">
        <v>750</v>
      </c>
      <c r="I989" s="33" t="n">
        <v>124</v>
      </c>
      <c r="J989" s="33" t="s">
        <v>793</v>
      </c>
      <c r="K989" s="35" t="n">
        <v>69005</v>
      </c>
      <c r="L989" s="36" t="n">
        <v>4.2</v>
      </c>
      <c r="M989" s="37" t="n">
        <v>7000</v>
      </c>
      <c r="N989" s="37" t="n">
        <v>13700</v>
      </c>
      <c r="O989" s="37" t="n">
        <v>0</v>
      </c>
      <c r="P989" s="33" t="s">
        <v>760</v>
      </c>
    </row>
    <row r="990" customFormat="false" ht="15" hidden="false" customHeight="false" outlineLevel="0" collapsed="false">
      <c r="A990" s="33" t="s">
        <v>4248</v>
      </c>
      <c r="B990" s="33" t="s">
        <v>4249</v>
      </c>
      <c r="C990" s="33" t="s">
        <v>4250</v>
      </c>
      <c r="D990" s="33" t="s">
        <v>2710</v>
      </c>
      <c r="E990" s="33" t="s">
        <v>852</v>
      </c>
      <c r="F990" s="33" t="s">
        <v>685</v>
      </c>
      <c r="G990" s="33" t="s">
        <v>686</v>
      </c>
      <c r="H990" s="33" t="s">
        <v>687</v>
      </c>
      <c r="I990" s="33" t="n">
        <v>124</v>
      </c>
      <c r="J990" s="33" t="s">
        <v>864</v>
      </c>
      <c r="K990" s="35" t="n">
        <v>62729</v>
      </c>
      <c r="L990" s="36" t="n">
        <v>3</v>
      </c>
      <c r="M990" s="37" t="n">
        <v>312</v>
      </c>
      <c r="N990" s="37" t="n">
        <v>5475</v>
      </c>
      <c r="O990" s="37" t="n">
        <v>4</v>
      </c>
      <c r="P990" s="33" t="s">
        <v>723</v>
      </c>
    </row>
    <row r="991" customFormat="false" ht="15" hidden="false" customHeight="false" outlineLevel="0" collapsed="false">
      <c r="A991" s="33" t="s">
        <v>4251</v>
      </c>
      <c r="B991" s="33" t="s">
        <v>4252</v>
      </c>
      <c r="C991" s="33" t="s">
        <v>4253</v>
      </c>
      <c r="D991" s="33" t="s">
        <v>4254</v>
      </c>
      <c r="E991" s="33" t="s">
        <v>1789</v>
      </c>
      <c r="F991" s="33" t="s">
        <v>685</v>
      </c>
      <c r="G991" s="33" t="s">
        <v>686</v>
      </c>
      <c r="H991" s="33" t="s">
        <v>687</v>
      </c>
      <c r="I991" s="33" t="n">
        <v>124</v>
      </c>
      <c r="J991" s="33" t="s">
        <v>930</v>
      </c>
      <c r="K991" s="35" t="n">
        <v>87540</v>
      </c>
      <c r="L991" s="36" t="n">
        <v>6.7</v>
      </c>
      <c r="M991" s="37" t="n">
        <v>0</v>
      </c>
      <c r="N991" s="37" t="n">
        <v>7970</v>
      </c>
      <c r="O991" s="37" t="n">
        <v>3</v>
      </c>
      <c r="P991" s="33" t="s">
        <v>688</v>
      </c>
    </row>
    <row r="992" customFormat="false" ht="15" hidden="false" customHeight="false" outlineLevel="0" collapsed="false">
      <c r="A992" s="33" t="s">
        <v>4255</v>
      </c>
      <c r="B992" s="33" t="s">
        <v>4256</v>
      </c>
      <c r="C992" s="33" t="s">
        <v>4257</v>
      </c>
      <c r="D992" s="33" t="s">
        <v>2580</v>
      </c>
      <c r="E992" s="33" t="s">
        <v>2215</v>
      </c>
      <c r="F992" s="33" t="s">
        <v>685</v>
      </c>
      <c r="G992" s="33" t="s">
        <v>686</v>
      </c>
      <c r="H992" s="33" t="s">
        <v>798</v>
      </c>
      <c r="I992" s="33" t="n">
        <v>124</v>
      </c>
      <c r="J992" s="33" t="s">
        <v>751</v>
      </c>
      <c r="K992" s="35" t="n">
        <v>91526</v>
      </c>
      <c r="L992" s="36" t="n">
        <v>7.4</v>
      </c>
      <c r="M992" s="37" t="n">
        <v>8614</v>
      </c>
      <c r="N992" s="37" t="n">
        <v>27694</v>
      </c>
      <c r="O992" s="37" t="n">
        <v>28</v>
      </c>
      <c r="P992" s="33" t="s">
        <v>692</v>
      </c>
    </row>
    <row r="993" customFormat="false" ht="15" hidden="false" customHeight="false" outlineLevel="0" collapsed="false">
      <c r="A993" s="33" t="s">
        <v>4258</v>
      </c>
      <c r="B993" s="33" t="s">
        <v>4259</v>
      </c>
      <c r="C993" s="33" t="s">
        <v>4260</v>
      </c>
      <c r="D993" s="33" t="s">
        <v>4020</v>
      </c>
      <c r="E993" s="33" t="s">
        <v>696</v>
      </c>
      <c r="F993" s="33" t="s">
        <v>883</v>
      </c>
      <c r="G993" s="33" t="s">
        <v>686</v>
      </c>
      <c r="H993" s="33" t="s">
        <v>944</v>
      </c>
      <c r="I993" s="33" t="n">
        <v>125</v>
      </c>
      <c r="J993" s="33" t="s">
        <v>701</v>
      </c>
      <c r="K993" s="35" t="n">
        <v>93732</v>
      </c>
      <c r="L993" s="36" t="n">
        <v>9</v>
      </c>
      <c r="M993" s="37" t="n">
        <v>0</v>
      </c>
      <c r="N993" s="37" t="n">
        <v>0</v>
      </c>
      <c r="O993" s="37" t="n">
        <v>0</v>
      </c>
      <c r="P993" s="33"/>
    </row>
    <row r="994" customFormat="false" ht="15" hidden="false" customHeight="false" outlineLevel="0" collapsed="false">
      <c r="A994" s="33" t="s">
        <v>4261</v>
      </c>
      <c r="B994" s="33" t="s">
        <v>4262</v>
      </c>
      <c r="C994" s="33" t="s">
        <v>4263</v>
      </c>
      <c r="D994" s="33" t="s">
        <v>4264</v>
      </c>
      <c r="E994" s="33" t="s">
        <v>824</v>
      </c>
      <c r="F994" s="33" t="s">
        <v>685</v>
      </c>
      <c r="G994" s="33" t="s">
        <v>686</v>
      </c>
      <c r="H994" s="33" t="s">
        <v>687</v>
      </c>
      <c r="I994" s="33" t="n">
        <v>125</v>
      </c>
      <c r="J994" s="33" t="s">
        <v>825</v>
      </c>
      <c r="K994" s="35" t="n">
        <v>63589</v>
      </c>
      <c r="L994" s="36" t="n">
        <v>2.3</v>
      </c>
      <c r="M994" s="37" t="n">
        <v>200</v>
      </c>
      <c r="N994" s="37" t="n">
        <v>2000</v>
      </c>
      <c r="O994" s="37" t="n">
        <v>0</v>
      </c>
      <c r="P994" s="33" t="s">
        <v>860</v>
      </c>
    </row>
    <row r="995" customFormat="false" ht="15" hidden="false" customHeight="false" outlineLevel="0" collapsed="false">
      <c r="A995" s="33" t="s">
        <v>4265</v>
      </c>
      <c r="B995" s="33"/>
      <c r="C995" s="33" t="s">
        <v>4266</v>
      </c>
      <c r="D995" s="33" t="s">
        <v>4266</v>
      </c>
      <c r="E995" s="33" t="s">
        <v>842</v>
      </c>
      <c r="F995" s="33" t="s">
        <v>685</v>
      </c>
      <c r="G995" s="33" t="s">
        <v>686</v>
      </c>
      <c r="H995" s="33" t="s">
        <v>687</v>
      </c>
      <c r="I995" s="33" t="n">
        <v>125</v>
      </c>
      <c r="J995" s="33" t="s">
        <v>839</v>
      </c>
      <c r="K995" s="35" t="n">
        <v>69602</v>
      </c>
      <c r="L995" s="36" t="n">
        <v>4</v>
      </c>
      <c r="M995" s="37" t="n">
        <v>200</v>
      </c>
      <c r="N995" s="37" t="n">
        <v>2000</v>
      </c>
      <c r="O995" s="37" t="n">
        <v>0</v>
      </c>
      <c r="P995" s="33" t="s">
        <v>723</v>
      </c>
    </row>
    <row r="996" customFormat="false" ht="15" hidden="false" customHeight="false" outlineLevel="0" collapsed="false">
      <c r="A996" s="33" t="s">
        <v>4267</v>
      </c>
      <c r="B996" s="33" t="s">
        <v>4268</v>
      </c>
      <c r="C996" s="33" t="s">
        <v>4269</v>
      </c>
      <c r="D996" s="33" t="s">
        <v>4270</v>
      </c>
      <c r="E996" s="33" t="s">
        <v>3606</v>
      </c>
      <c r="F996" s="33" t="s">
        <v>685</v>
      </c>
      <c r="G996" s="33" t="s">
        <v>686</v>
      </c>
      <c r="H996" s="33" t="s">
        <v>687</v>
      </c>
      <c r="I996" s="33" t="n">
        <v>125</v>
      </c>
      <c r="J996" s="33" t="s">
        <v>832</v>
      </c>
      <c r="K996" s="35" t="n">
        <v>102276</v>
      </c>
      <c r="L996" s="36" t="n">
        <v>9.9</v>
      </c>
      <c r="M996" s="37" t="n">
        <v>1104</v>
      </c>
      <c r="N996" s="37" t="n">
        <v>2944</v>
      </c>
      <c r="O996" s="37" t="n">
        <v>1</v>
      </c>
      <c r="P996" s="33" t="s">
        <v>688</v>
      </c>
    </row>
    <row r="997" customFormat="false" ht="15" hidden="false" customHeight="false" outlineLevel="0" collapsed="false">
      <c r="A997" s="33" t="s">
        <v>4271</v>
      </c>
      <c r="B997" s="33" t="s">
        <v>4272</v>
      </c>
      <c r="C997" s="33" t="s">
        <v>4273</v>
      </c>
      <c r="D997" s="33" t="s">
        <v>4274</v>
      </c>
      <c r="E997" s="33" t="s">
        <v>1789</v>
      </c>
      <c r="F997" s="33" t="s">
        <v>685</v>
      </c>
      <c r="G997" s="33" t="s">
        <v>686</v>
      </c>
      <c r="H997" s="33" t="s">
        <v>687</v>
      </c>
      <c r="I997" s="33" t="n">
        <v>125</v>
      </c>
      <c r="J997" s="33" t="s">
        <v>803</v>
      </c>
      <c r="K997" s="35" t="n">
        <v>61685</v>
      </c>
      <c r="L997" s="36" t="n">
        <v>3</v>
      </c>
      <c r="M997" s="37" t="n">
        <v>415</v>
      </c>
      <c r="N997" s="37" t="n">
        <v>6853</v>
      </c>
      <c r="O997" s="37" t="n">
        <v>0</v>
      </c>
      <c r="P997" s="33" t="s">
        <v>688</v>
      </c>
    </row>
    <row r="998" customFormat="false" ht="15" hidden="false" customHeight="false" outlineLevel="0" collapsed="false">
      <c r="A998" s="33" t="s">
        <v>4275</v>
      </c>
      <c r="B998" s="33" t="s">
        <v>4276</v>
      </c>
      <c r="C998" s="33" t="s">
        <v>4277</v>
      </c>
      <c r="D998" s="33" t="s">
        <v>4278</v>
      </c>
      <c r="E998" s="33" t="s">
        <v>1789</v>
      </c>
      <c r="F998" s="33" t="s">
        <v>685</v>
      </c>
      <c r="G998" s="33" t="s">
        <v>686</v>
      </c>
      <c r="H998" s="33" t="s">
        <v>687</v>
      </c>
      <c r="I998" s="33" t="n">
        <v>125</v>
      </c>
      <c r="J998" s="33" t="s">
        <v>1351</v>
      </c>
      <c r="K998" s="35" t="n">
        <v>79951</v>
      </c>
      <c r="L998" s="36" t="n">
        <v>5.7</v>
      </c>
      <c r="M998" s="37" t="n">
        <v>5037</v>
      </c>
      <c r="N998" s="37" t="n">
        <v>20906</v>
      </c>
      <c r="O998" s="37" t="n">
        <v>36</v>
      </c>
      <c r="P998" s="33" t="s">
        <v>688</v>
      </c>
    </row>
    <row r="999" customFormat="false" ht="15" hidden="false" customHeight="false" outlineLevel="0" collapsed="false">
      <c r="A999" s="33" t="s">
        <v>4279</v>
      </c>
      <c r="B999" s="33" t="s">
        <v>4280</v>
      </c>
      <c r="C999" s="33" t="s">
        <v>4281</v>
      </c>
      <c r="D999" s="33" t="s">
        <v>4282</v>
      </c>
      <c r="E999" s="33" t="s">
        <v>1789</v>
      </c>
      <c r="F999" s="33" t="s">
        <v>685</v>
      </c>
      <c r="G999" s="33" t="s">
        <v>686</v>
      </c>
      <c r="H999" s="33" t="s">
        <v>1291</v>
      </c>
      <c r="I999" s="33" t="n">
        <v>125</v>
      </c>
      <c r="J999" s="33" t="s">
        <v>930</v>
      </c>
      <c r="K999" s="35" t="n">
        <v>88783</v>
      </c>
      <c r="L999" s="36" t="n">
        <v>6.8</v>
      </c>
      <c r="M999" s="37" t="n">
        <v>748</v>
      </c>
      <c r="N999" s="37" t="n">
        <v>5841</v>
      </c>
      <c r="O999" s="37" t="n">
        <v>3</v>
      </c>
      <c r="P999" s="33" t="s">
        <v>711</v>
      </c>
    </row>
    <row r="1000" customFormat="false" ht="15" hidden="false" customHeight="false" outlineLevel="0" collapsed="false">
      <c r="A1000" s="33" t="s">
        <v>4283</v>
      </c>
      <c r="B1000" s="33"/>
      <c r="C1000" s="33" t="s">
        <v>4284</v>
      </c>
      <c r="D1000" s="33" t="s">
        <v>4285</v>
      </c>
      <c r="E1000" s="33" t="s">
        <v>684</v>
      </c>
      <c r="F1000" s="33" t="s">
        <v>685</v>
      </c>
      <c r="G1000" s="33" t="s">
        <v>686</v>
      </c>
      <c r="H1000" s="33" t="s">
        <v>733</v>
      </c>
      <c r="I1000" s="33" t="n">
        <v>126</v>
      </c>
      <c r="J1000" s="33" t="s">
        <v>681</v>
      </c>
      <c r="K1000" s="35" t="n">
        <v>76631</v>
      </c>
      <c r="L1000" s="36" t="n">
        <v>5.7</v>
      </c>
      <c r="M1000" s="37" t="n">
        <v>0</v>
      </c>
      <c r="N1000" s="37" t="n">
        <v>7500</v>
      </c>
      <c r="O1000" s="37" t="n">
        <v>0</v>
      </c>
      <c r="P1000" s="33" t="s">
        <v>688</v>
      </c>
    </row>
    <row r="1001" customFormat="false" ht="15" hidden="false" customHeight="false" outlineLevel="0" collapsed="false">
      <c r="A1001" s="33" t="s">
        <v>4286</v>
      </c>
      <c r="B1001" s="33" t="s">
        <v>4287</v>
      </c>
      <c r="C1001" s="33" t="s">
        <v>4288</v>
      </c>
      <c r="D1001" s="33" t="s">
        <v>4289</v>
      </c>
      <c r="E1001" s="33" t="s">
        <v>792</v>
      </c>
      <c r="F1001" s="33" t="s">
        <v>685</v>
      </c>
      <c r="G1001" s="33" t="s">
        <v>686</v>
      </c>
      <c r="H1001" s="33" t="s">
        <v>687</v>
      </c>
      <c r="I1001" s="33" t="n">
        <v>126</v>
      </c>
      <c r="J1001" s="33" t="s">
        <v>789</v>
      </c>
      <c r="K1001" s="35" t="n">
        <v>81888</v>
      </c>
      <c r="L1001" s="36" t="n">
        <v>5.9</v>
      </c>
      <c r="M1001" s="37" t="n">
        <v>29794</v>
      </c>
      <c r="N1001" s="37" t="n">
        <v>31343</v>
      </c>
      <c r="O1001" s="37" t="n">
        <v>22</v>
      </c>
      <c r="P1001" s="33" t="s">
        <v>688</v>
      </c>
    </row>
    <row r="1002" customFormat="false" ht="15" hidden="false" customHeight="false" outlineLevel="0" collapsed="false">
      <c r="A1002" s="33" t="s">
        <v>4290</v>
      </c>
      <c r="B1002" s="33" t="s">
        <v>4291</v>
      </c>
      <c r="C1002" s="33" t="s">
        <v>4292</v>
      </c>
      <c r="D1002" s="33" t="s">
        <v>3836</v>
      </c>
      <c r="E1002" s="33" t="s">
        <v>824</v>
      </c>
      <c r="F1002" s="33" t="s">
        <v>685</v>
      </c>
      <c r="G1002" s="33" t="s">
        <v>686</v>
      </c>
      <c r="H1002" s="33" t="s">
        <v>687</v>
      </c>
      <c r="I1002" s="33" t="n">
        <v>126</v>
      </c>
      <c r="J1002" s="33" t="s">
        <v>825</v>
      </c>
      <c r="K1002" s="35" t="n">
        <v>63553</v>
      </c>
      <c r="L1002" s="36" t="n">
        <v>2.7</v>
      </c>
      <c r="M1002" s="37" t="n">
        <v>1200</v>
      </c>
      <c r="N1002" s="37" t="n">
        <v>5030</v>
      </c>
      <c r="O1002" s="37" t="n">
        <v>1</v>
      </c>
      <c r="P1002" s="33" t="s">
        <v>688</v>
      </c>
    </row>
    <row r="1003" customFormat="false" ht="15" hidden="false" customHeight="false" outlineLevel="0" collapsed="false">
      <c r="A1003" s="33" t="s">
        <v>4293</v>
      </c>
      <c r="B1003" s="33"/>
      <c r="C1003" s="33" t="s">
        <v>4294</v>
      </c>
      <c r="D1003" s="33" t="s">
        <v>4295</v>
      </c>
      <c r="E1003" s="33" t="s">
        <v>842</v>
      </c>
      <c r="F1003" s="33" t="s">
        <v>685</v>
      </c>
      <c r="G1003" s="33" t="s">
        <v>686</v>
      </c>
      <c r="H1003" s="33" t="s">
        <v>687</v>
      </c>
      <c r="I1003" s="33" t="n">
        <v>126</v>
      </c>
      <c r="J1003" s="33" t="s">
        <v>839</v>
      </c>
      <c r="K1003" s="35" t="n">
        <v>67133</v>
      </c>
      <c r="L1003" s="36" t="n">
        <v>3.5</v>
      </c>
      <c r="M1003" s="37" t="n">
        <v>200</v>
      </c>
      <c r="N1003" s="37" t="n">
        <v>2500</v>
      </c>
      <c r="O1003" s="37" t="n">
        <v>0</v>
      </c>
      <c r="P1003" s="33" t="s">
        <v>723</v>
      </c>
    </row>
    <row r="1004" customFormat="false" ht="15" hidden="false" customHeight="false" outlineLevel="0" collapsed="false">
      <c r="A1004" s="33" t="s">
        <v>4296</v>
      </c>
      <c r="B1004" s="33" t="s">
        <v>4297</v>
      </c>
      <c r="C1004" s="33" t="s">
        <v>4298</v>
      </c>
      <c r="D1004" s="33" t="s">
        <v>4080</v>
      </c>
      <c r="E1004" s="33" t="s">
        <v>754</v>
      </c>
      <c r="F1004" s="33" t="s">
        <v>685</v>
      </c>
      <c r="G1004" s="33" t="s">
        <v>686</v>
      </c>
      <c r="H1004" s="33" t="s">
        <v>798</v>
      </c>
      <c r="I1004" s="33" t="n">
        <v>127</v>
      </c>
      <c r="J1004" s="33" t="s">
        <v>751</v>
      </c>
      <c r="K1004" s="35" t="n">
        <v>80480</v>
      </c>
      <c r="L1004" s="36" t="n">
        <v>6.3</v>
      </c>
      <c r="M1004" s="37" t="n">
        <v>5711</v>
      </c>
      <c r="N1004" s="37" t="n">
        <v>14010</v>
      </c>
      <c r="O1004" s="37" t="n">
        <v>5</v>
      </c>
      <c r="P1004" s="33" t="s">
        <v>723</v>
      </c>
    </row>
    <row r="1005" customFormat="false" ht="15" hidden="false" customHeight="false" outlineLevel="0" collapsed="false">
      <c r="A1005" s="33" t="s">
        <v>4299</v>
      </c>
      <c r="B1005" s="33" t="s">
        <v>4300</v>
      </c>
      <c r="C1005" s="33" t="s">
        <v>4301</v>
      </c>
      <c r="D1005" s="33" t="s">
        <v>4302</v>
      </c>
      <c r="E1005" s="33" t="s">
        <v>842</v>
      </c>
      <c r="F1005" s="33" t="s">
        <v>685</v>
      </c>
      <c r="G1005" s="33" t="s">
        <v>686</v>
      </c>
      <c r="H1005" s="33" t="s">
        <v>687</v>
      </c>
      <c r="I1005" s="33" t="n">
        <v>127</v>
      </c>
      <c r="J1005" s="33" t="s">
        <v>839</v>
      </c>
      <c r="K1005" s="35" t="n">
        <v>69193</v>
      </c>
      <c r="L1005" s="36" t="n">
        <v>3.9</v>
      </c>
      <c r="M1005" s="37" t="n">
        <v>7560</v>
      </c>
      <c r="N1005" s="37" t="n">
        <v>13727</v>
      </c>
      <c r="O1005" s="37" t="n">
        <v>3</v>
      </c>
      <c r="P1005" s="33" t="s">
        <v>688</v>
      </c>
    </row>
    <row r="1006" customFormat="false" ht="15" hidden="false" customHeight="false" outlineLevel="0" collapsed="false">
      <c r="A1006" s="33" t="s">
        <v>4303</v>
      </c>
      <c r="B1006" s="33" t="s">
        <v>4304</v>
      </c>
      <c r="C1006" s="33" t="s">
        <v>4305</v>
      </c>
      <c r="D1006" s="33" t="s">
        <v>4306</v>
      </c>
      <c r="E1006" s="33" t="s">
        <v>3606</v>
      </c>
      <c r="F1006" s="33" t="s">
        <v>685</v>
      </c>
      <c r="G1006" s="33" t="s">
        <v>686</v>
      </c>
      <c r="H1006" s="33" t="s">
        <v>687</v>
      </c>
      <c r="I1006" s="33" t="n">
        <v>127</v>
      </c>
      <c r="J1006" s="33" t="s">
        <v>832</v>
      </c>
      <c r="K1006" s="35" t="n">
        <v>118694</v>
      </c>
      <c r="L1006" s="36" t="n">
        <v>11.4</v>
      </c>
      <c r="M1006" s="37" t="n">
        <v>8337</v>
      </c>
      <c r="N1006" s="37" t="n">
        <v>15166</v>
      </c>
      <c r="O1006" s="37" t="n">
        <v>8</v>
      </c>
      <c r="P1006" s="33" t="s">
        <v>688</v>
      </c>
    </row>
    <row r="1007" customFormat="false" ht="15" hidden="false" customHeight="false" outlineLevel="0" collapsed="false">
      <c r="A1007" s="33" t="s">
        <v>4307</v>
      </c>
      <c r="B1007" s="33" t="s">
        <v>4308</v>
      </c>
      <c r="C1007" s="33" t="s">
        <v>4309</v>
      </c>
      <c r="D1007" s="33" t="s">
        <v>4310</v>
      </c>
      <c r="E1007" s="33" t="s">
        <v>852</v>
      </c>
      <c r="F1007" s="33" t="s">
        <v>685</v>
      </c>
      <c r="G1007" s="33" t="s">
        <v>686</v>
      </c>
      <c r="H1007" s="33" t="s">
        <v>750</v>
      </c>
      <c r="I1007" s="33" t="n">
        <v>127</v>
      </c>
      <c r="J1007" s="33" t="s">
        <v>849</v>
      </c>
      <c r="K1007" s="35" t="n">
        <v>70361</v>
      </c>
      <c r="L1007" s="36" t="n">
        <v>4</v>
      </c>
      <c r="M1007" s="37" t="n">
        <v>520</v>
      </c>
      <c r="N1007" s="37" t="n">
        <v>3800</v>
      </c>
      <c r="O1007" s="37" t="n">
        <v>0</v>
      </c>
      <c r="P1007" s="33" t="s">
        <v>688</v>
      </c>
    </row>
    <row r="1008" customFormat="false" ht="15" hidden="false" customHeight="false" outlineLevel="0" collapsed="false">
      <c r="A1008" s="33" t="s">
        <v>4311</v>
      </c>
      <c r="B1008" s="33" t="s">
        <v>4312</v>
      </c>
      <c r="C1008" s="33" t="s">
        <v>4313</v>
      </c>
      <c r="D1008" s="33" t="s">
        <v>4314</v>
      </c>
      <c r="E1008" s="33" t="s">
        <v>852</v>
      </c>
      <c r="F1008" s="33" t="s">
        <v>685</v>
      </c>
      <c r="G1008" s="33" t="s">
        <v>686</v>
      </c>
      <c r="H1008" s="33" t="s">
        <v>750</v>
      </c>
      <c r="I1008" s="33" t="n">
        <v>127</v>
      </c>
      <c r="J1008" s="33" t="s">
        <v>849</v>
      </c>
      <c r="K1008" s="35" t="n">
        <v>83826</v>
      </c>
      <c r="L1008" s="36" t="n">
        <v>6.4</v>
      </c>
      <c r="M1008" s="37" t="n">
        <v>0</v>
      </c>
      <c r="N1008" s="37" t="n">
        <v>2000</v>
      </c>
      <c r="O1008" s="37" t="n">
        <v>0</v>
      </c>
      <c r="P1008" s="33" t="s">
        <v>688</v>
      </c>
    </row>
    <row r="1009" customFormat="false" ht="15" hidden="false" customHeight="false" outlineLevel="0" collapsed="false">
      <c r="A1009" s="33" t="s">
        <v>4315</v>
      </c>
      <c r="B1009" s="33"/>
      <c r="C1009" s="33" t="s">
        <v>4316</v>
      </c>
      <c r="D1009" s="33" t="s">
        <v>4310</v>
      </c>
      <c r="E1009" s="33" t="s">
        <v>852</v>
      </c>
      <c r="F1009" s="33" t="s">
        <v>685</v>
      </c>
      <c r="G1009" s="33" t="s">
        <v>686</v>
      </c>
      <c r="H1009" s="33" t="s">
        <v>885</v>
      </c>
      <c r="I1009" s="33" t="n">
        <v>127</v>
      </c>
      <c r="J1009" s="33" t="s">
        <v>849</v>
      </c>
      <c r="K1009" s="35" t="n">
        <v>69229</v>
      </c>
      <c r="L1009" s="36" t="n">
        <v>4.1</v>
      </c>
      <c r="M1009" s="37" t="n">
        <v>0</v>
      </c>
      <c r="N1009" s="37" t="n">
        <v>200</v>
      </c>
      <c r="O1009" s="37" t="n">
        <v>0</v>
      </c>
      <c r="P1009" s="33" t="s">
        <v>688</v>
      </c>
    </row>
    <row r="1010" customFormat="false" ht="15" hidden="false" customHeight="false" outlineLevel="0" collapsed="false">
      <c r="A1010" s="33" t="s">
        <v>4317</v>
      </c>
      <c r="B1010" s="33" t="s">
        <v>4318</v>
      </c>
      <c r="C1010" s="33" t="s">
        <v>4319</v>
      </c>
      <c r="D1010" s="33" t="s">
        <v>4320</v>
      </c>
      <c r="E1010" s="33" t="s">
        <v>1789</v>
      </c>
      <c r="F1010" s="33" t="s">
        <v>685</v>
      </c>
      <c r="G1010" s="33" t="s">
        <v>686</v>
      </c>
      <c r="H1010" s="33" t="s">
        <v>750</v>
      </c>
      <c r="I1010" s="33" t="n">
        <v>127</v>
      </c>
      <c r="J1010" s="33" t="s">
        <v>799</v>
      </c>
      <c r="K1010" s="35" t="n">
        <v>68499</v>
      </c>
      <c r="L1010" s="36" t="n">
        <v>4.1</v>
      </c>
      <c r="M1010" s="37" t="n">
        <v>423</v>
      </c>
      <c r="N1010" s="37" t="n">
        <v>14425</v>
      </c>
      <c r="O1010" s="37" t="n">
        <v>3</v>
      </c>
      <c r="P1010" s="33" t="s">
        <v>760</v>
      </c>
    </row>
    <row r="1011" customFormat="false" ht="15" hidden="false" customHeight="false" outlineLevel="0" collapsed="false">
      <c r="A1011" s="33" t="s">
        <v>4321</v>
      </c>
      <c r="B1011" s="33"/>
      <c r="C1011" s="33" t="s">
        <v>4322</v>
      </c>
      <c r="D1011" s="33" t="s">
        <v>4323</v>
      </c>
      <c r="E1011" s="33" t="s">
        <v>706</v>
      </c>
      <c r="F1011" s="33" t="s">
        <v>685</v>
      </c>
      <c r="G1011" s="33" t="s">
        <v>686</v>
      </c>
      <c r="H1011" s="33" t="s">
        <v>4324</v>
      </c>
      <c r="I1011" s="33" t="n">
        <v>128</v>
      </c>
      <c r="J1011" s="33" t="s">
        <v>703</v>
      </c>
      <c r="K1011" s="35" t="n">
        <v>67375</v>
      </c>
      <c r="L1011" s="36" t="n">
        <v>3.8</v>
      </c>
      <c r="M1011" s="37" t="n">
        <v>200</v>
      </c>
      <c r="N1011" s="37" t="n">
        <v>1300</v>
      </c>
      <c r="O1011" s="37" t="n">
        <v>0</v>
      </c>
      <c r="P1011" s="33" t="s">
        <v>760</v>
      </c>
    </row>
    <row r="1012" customFormat="false" ht="15" hidden="false" customHeight="false" outlineLevel="0" collapsed="false">
      <c r="A1012" s="33" t="s">
        <v>4325</v>
      </c>
      <c r="B1012" s="33" t="s">
        <v>4326</v>
      </c>
      <c r="C1012" s="33" t="s">
        <v>4327</v>
      </c>
      <c r="D1012" s="33" t="s">
        <v>4328</v>
      </c>
      <c r="E1012" s="33" t="s">
        <v>710</v>
      </c>
      <c r="F1012" s="33" t="s">
        <v>883</v>
      </c>
      <c r="G1012" s="33" t="s">
        <v>686</v>
      </c>
      <c r="H1012" s="33" t="s">
        <v>1725</v>
      </c>
      <c r="I1012" s="33" t="n">
        <v>128</v>
      </c>
      <c r="J1012" s="33" t="s">
        <v>737</v>
      </c>
      <c r="K1012" s="35" t="n">
        <v>93114</v>
      </c>
      <c r="L1012" s="36" t="n">
        <v>7.5</v>
      </c>
      <c r="M1012" s="37" t="n">
        <v>0</v>
      </c>
      <c r="N1012" s="37" t="n">
        <v>0</v>
      </c>
      <c r="O1012" s="37" t="n">
        <v>0</v>
      </c>
      <c r="P1012" s="33"/>
    </row>
    <row r="1013" customFormat="false" ht="15" hidden="false" customHeight="false" outlineLevel="0" collapsed="false">
      <c r="A1013" s="33" t="s">
        <v>4329</v>
      </c>
      <c r="B1013" s="33"/>
      <c r="C1013" s="33" t="s">
        <v>4330</v>
      </c>
      <c r="D1013" s="33" t="s">
        <v>4331</v>
      </c>
      <c r="E1013" s="33" t="s">
        <v>754</v>
      </c>
      <c r="F1013" s="33" t="s">
        <v>685</v>
      </c>
      <c r="G1013" s="33" t="s">
        <v>686</v>
      </c>
      <c r="H1013" s="33" t="s">
        <v>687</v>
      </c>
      <c r="I1013" s="33" t="n">
        <v>128</v>
      </c>
      <c r="J1013" s="33" t="s">
        <v>765</v>
      </c>
      <c r="K1013" s="35" t="n">
        <v>71522</v>
      </c>
      <c r="L1013" s="36" t="n">
        <v>3.7</v>
      </c>
      <c r="M1013" s="37" t="n">
        <v>4900</v>
      </c>
      <c r="N1013" s="37" t="n">
        <v>12000</v>
      </c>
      <c r="O1013" s="37" t="n">
        <v>2</v>
      </c>
      <c r="P1013" s="33" t="s">
        <v>692</v>
      </c>
    </row>
    <row r="1014" customFormat="false" ht="15" hidden="false" customHeight="false" outlineLevel="0" collapsed="false">
      <c r="A1014" s="33" t="s">
        <v>4332</v>
      </c>
      <c r="B1014" s="33" t="s">
        <v>4333</v>
      </c>
      <c r="C1014" s="33" t="s">
        <v>4334</v>
      </c>
      <c r="D1014" s="33" t="s">
        <v>4335</v>
      </c>
      <c r="E1014" s="33" t="s">
        <v>759</v>
      </c>
      <c r="F1014" s="33" t="s">
        <v>685</v>
      </c>
      <c r="G1014" s="33" t="s">
        <v>686</v>
      </c>
      <c r="H1014" s="33" t="s">
        <v>687</v>
      </c>
      <c r="I1014" s="33" t="n">
        <v>128</v>
      </c>
      <c r="J1014" s="33" t="s">
        <v>771</v>
      </c>
      <c r="K1014" s="35" t="n">
        <v>73208</v>
      </c>
      <c r="L1014" s="36" t="n">
        <v>4.1</v>
      </c>
      <c r="M1014" s="37" t="n">
        <v>483</v>
      </c>
      <c r="N1014" s="37" t="n">
        <v>3383</v>
      </c>
      <c r="O1014" s="37" t="n">
        <v>1</v>
      </c>
      <c r="P1014" s="33" t="s">
        <v>760</v>
      </c>
    </row>
    <row r="1015" customFormat="false" ht="15" hidden="false" customHeight="false" outlineLevel="0" collapsed="false">
      <c r="A1015" s="33" t="s">
        <v>4336</v>
      </c>
      <c r="B1015" s="33" t="s">
        <v>4337</v>
      </c>
      <c r="C1015" s="33" t="s">
        <v>4338</v>
      </c>
      <c r="D1015" s="33" t="s">
        <v>4339</v>
      </c>
      <c r="E1015" s="33" t="s">
        <v>2898</v>
      </c>
      <c r="F1015" s="33" t="s">
        <v>685</v>
      </c>
      <c r="G1015" s="33" t="s">
        <v>686</v>
      </c>
      <c r="H1015" s="33" t="s">
        <v>764</v>
      </c>
      <c r="I1015" s="33" t="n">
        <v>128</v>
      </c>
      <c r="J1015" s="33" t="s">
        <v>825</v>
      </c>
      <c r="K1015" s="35" t="n">
        <v>97558</v>
      </c>
      <c r="L1015" s="36" t="n">
        <v>8.4</v>
      </c>
      <c r="M1015" s="37" t="n">
        <v>400</v>
      </c>
      <c r="N1015" s="37" t="n">
        <v>3595</v>
      </c>
      <c r="O1015" s="37" t="n">
        <v>4</v>
      </c>
      <c r="P1015" s="33" t="s">
        <v>760</v>
      </c>
    </row>
    <row r="1016" customFormat="false" ht="15" hidden="false" customHeight="false" outlineLevel="0" collapsed="false">
      <c r="A1016" s="33" t="s">
        <v>4340</v>
      </c>
      <c r="B1016" s="33" t="s">
        <v>4341</v>
      </c>
      <c r="C1016" s="33" t="s">
        <v>4342</v>
      </c>
      <c r="D1016" s="33" t="s">
        <v>4343</v>
      </c>
      <c r="E1016" s="33" t="s">
        <v>824</v>
      </c>
      <c r="F1016" s="33" t="s">
        <v>685</v>
      </c>
      <c r="G1016" s="33" t="s">
        <v>686</v>
      </c>
      <c r="H1016" s="33" t="s">
        <v>687</v>
      </c>
      <c r="I1016" s="33" t="n">
        <v>128</v>
      </c>
      <c r="J1016" s="33" t="s">
        <v>839</v>
      </c>
      <c r="K1016" s="35" t="n">
        <v>71788</v>
      </c>
      <c r="L1016" s="36" t="n">
        <v>4.5</v>
      </c>
      <c r="M1016" s="37" t="n">
        <v>2452</v>
      </c>
      <c r="N1016" s="37" t="n">
        <v>7076</v>
      </c>
      <c r="O1016" s="37" t="n">
        <v>12</v>
      </c>
      <c r="P1016" s="33" t="s">
        <v>723</v>
      </c>
    </row>
    <row r="1017" customFormat="false" ht="15" hidden="false" customHeight="false" outlineLevel="0" collapsed="false">
      <c r="A1017" s="33" t="s">
        <v>4344</v>
      </c>
      <c r="B1017" s="33" t="s">
        <v>4345</v>
      </c>
      <c r="C1017" s="33" t="s">
        <v>4346</v>
      </c>
      <c r="D1017" s="33" t="s">
        <v>4347</v>
      </c>
      <c r="E1017" s="33" t="s">
        <v>3606</v>
      </c>
      <c r="F1017" s="33" t="s">
        <v>685</v>
      </c>
      <c r="G1017" s="33" t="s">
        <v>686</v>
      </c>
      <c r="H1017" s="33" t="s">
        <v>764</v>
      </c>
      <c r="I1017" s="33" t="n">
        <v>128</v>
      </c>
      <c r="J1017" s="33" t="s">
        <v>821</v>
      </c>
      <c r="K1017" s="35" t="n">
        <v>118946</v>
      </c>
      <c r="L1017" s="36" t="n">
        <v>11.8</v>
      </c>
      <c r="M1017" s="37" t="n">
        <v>471</v>
      </c>
      <c r="N1017" s="37" t="n">
        <v>4141</v>
      </c>
      <c r="O1017" s="37" t="n">
        <v>0</v>
      </c>
      <c r="P1017" s="33" t="s">
        <v>688</v>
      </c>
    </row>
    <row r="1018" customFormat="false" ht="15" hidden="false" customHeight="false" outlineLevel="0" collapsed="false">
      <c r="A1018" s="33" t="s">
        <v>4348</v>
      </c>
      <c r="B1018" s="33"/>
      <c r="C1018" s="33" t="s">
        <v>4349</v>
      </c>
      <c r="D1018" s="33" t="s">
        <v>4350</v>
      </c>
      <c r="E1018" s="33" t="s">
        <v>852</v>
      </c>
      <c r="F1018" s="33" t="s">
        <v>685</v>
      </c>
      <c r="G1018" s="33" t="s">
        <v>686</v>
      </c>
      <c r="H1018" s="33" t="s">
        <v>885</v>
      </c>
      <c r="I1018" s="33" t="n">
        <v>128</v>
      </c>
      <c r="J1018" s="33" t="s">
        <v>849</v>
      </c>
      <c r="K1018" s="35" t="n">
        <v>56945</v>
      </c>
      <c r="L1018" s="36" t="n">
        <v>2.4</v>
      </c>
      <c r="M1018" s="37" t="n">
        <v>0</v>
      </c>
      <c r="N1018" s="37" t="n">
        <v>600</v>
      </c>
      <c r="O1018" s="37" t="n">
        <v>0</v>
      </c>
      <c r="P1018" s="33" t="s">
        <v>688</v>
      </c>
    </row>
    <row r="1019" customFormat="false" ht="15" hidden="false" customHeight="false" outlineLevel="0" collapsed="false">
      <c r="A1019" s="33" t="s">
        <v>4351</v>
      </c>
      <c r="B1019" s="33" t="s">
        <v>4352</v>
      </c>
      <c r="C1019" s="33" t="s">
        <v>4353</v>
      </c>
      <c r="D1019" s="33" t="s">
        <v>4354</v>
      </c>
      <c r="E1019" s="33" t="s">
        <v>879</v>
      </c>
      <c r="F1019" s="33" t="s">
        <v>685</v>
      </c>
      <c r="G1019" s="33" t="s">
        <v>686</v>
      </c>
      <c r="H1019" s="33" t="s">
        <v>687</v>
      </c>
      <c r="I1019" s="33" t="n">
        <v>128</v>
      </c>
      <c r="J1019" s="33" t="s">
        <v>876</v>
      </c>
      <c r="K1019" s="35" t="n">
        <v>65518</v>
      </c>
      <c r="L1019" s="36" t="n">
        <v>3</v>
      </c>
      <c r="M1019" s="37" t="n">
        <v>30</v>
      </c>
      <c r="N1019" s="37" t="n">
        <v>1485</v>
      </c>
      <c r="O1019" s="37" t="n">
        <v>0</v>
      </c>
      <c r="P1019" s="33" t="s">
        <v>688</v>
      </c>
    </row>
    <row r="1020" customFormat="false" ht="15" hidden="false" customHeight="false" outlineLevel="0" collapsed="false">
      <c r="A1020" s="33" t="s">
        <v>4355</v>
      </c>
      <c r="B1020" s="33" t="s">
        <v>4356</v>
      </c>
      <c r="C1020" s="33" t="s">
        <v>4357</v>
      </c>
      <c r="D1020" s="33" t="s">
        <v>4358</v>
      </c>
      <c r="E1020" s="33" t="s">
        <v>1789</v>
      </c>
      <c r="F1020" s="33" t="s">
        <v>685</v>
      </c>
      <c r="G1020" s="33" t="s">
        <v>686</v>
      </c>
      <c r="H1020" s="33" t="s">
        <v>687</v>
      </c>
      <c r="I1020" s="33" t="n">
        <v>128</v>
      </c>
      <c r="J1020" s="33" t="s">
        <v>930</v>
      </c>
      <c r="K1020" s="35" t="n">
        <v>91532</v>
      </c>
      <c r="L1020" s="36" t="n">
        <v>8.2</v>
      </c>
      <c r="M1020" s="37" t="n">
        <v>2572</v>
      </c>
      <c r="N1020" s="37" t="n">
        <v>14964</v>
      </c>
      <c r="O1020" s="37" t="n">
        <v>4</v>
      </c>
      <c r="P1020" s="33" t="s">
        <v>711</v>
      </c>
    </row>
    <row r="1021" customFormat="false" ht="15" hidden="false" customHeight="false" outlineLevel="0" collapsed="false">
      <c r="A1021" s="33" t="s">
        <v>4359</v>
      </c>
      <c r="B1021" s="33"/>
      <c r="C1021" s="33" t="s">
        <v>4360</v>
      </c>
      <c r="D1021" s="33" t="s">
        <v>4358</v>
      </c>
      <c r="E1021" s="33" t="s">
        <v>2592</v>
      </c>
      <c r="F1021" s="33" t="s">
        <v>685</v>
      </c>
      <c r="G1021" s="33" t="s">
        <v>686</v>
      </c>
      <c r="H1021" s="33" t="s">
        <v>687</v>
      </c>
      <c r="I1021" s="33" t="n">
        <v>128</v>
      </c>
      <c r="J1021" s="33" t="s">
        <v>930</v>
      </c>
      <c r="K1021" s="35" t="n">
        <v>65787</v>
      </c>
      <c r="L1021" s="36" t="n">
        <v>3.5</v>
      </c>
      <c r="M1021" s="37" t="n">
        <v>0</v>
      </c>
      <c r="N1021" s="37" t="n">
        <v>7200</v>
      </c>
      <c r="O1021" s="37" t="n">
        <v>0</v>
      </c>
      <c r="P1021" s="33" t="s">
        <v>742</v>
      </c>
    </row>
    <row r="1022" customFormat="false" ht="15" hidden="false" customHeight="false" outlineLevel="0" collapsed="false">
      <c r="A1022" s="33" t="s">
        <v>4361</v>
      </c>
      <c r="B1022" s="33" t="s">
        <v>4362</v>
      </c>
      <c r="C1022" s="33" t="s">
        <v>4363</v>
      </c>
      <c r="D1022" s="33" t="s">
        <v>4364</v>
      </c>
      <c r="E1022" s="33" t="s">
        <v>1951</v>
      </c>
      <c r="F1022" s="33" t="s">
        <v>685</v>
      </c>
      <c r="G1022" s="33" t="s">
        <v>686</v>
      </c>
      <c r="H1022" s="33" t="s">
        <v>687</v>
      </c>
      <c r="I1022" s="33" t="n">
        <v>129</v>
      </c>
      <c r="J1022" s="33" t="s">
        <v>746</v>
      </c>
      <c r="K1022" s="35" t="n">
        <v>86546</v>
      </c>
      <c r="L1022" s="36" t="n">
        <v>6.8</v>
      </c>
      <c r="M1022" s="37" t="n">
        <v>16402</v>
      </c>
      <c r="N1022" s="37" t="n">
        <v>38613</v>
      </c>
      <c r="O1022" s="37" t="n">
        <v>102</v>
      </c>
      <c r="P1022" s="33" t="s">
        <v>688</v>
      </c>
    </row>
    <row r="1023" customFormat="false" ht="15" hidden="false" customHeight="false" outlineLevel="0" collapsed="false">
      <c r="A1023" s="33" t="s">
        <v>4365</v>
      </c>
      <c r="B1023" s="33"/>
      <c r="C1023" s="33" t="s">
        <v>4366</v>
      </c>
      <c r="D1023" s="33" t="s">
        <v>4367</v>
      </c>
      <c r="E1023" s="33" t="s">
        <v>4368</v>
      </c>
      <c r="F1023" s="33" t="s">
        <v>685</v>
      </c>
      <c r="G1023" s="33" t="s">
        <v>686</v>
      </c>
      <c r="H1023" s="33" t="s">
        <v>687</v>
      </c>
      <c r="I1023" s="33" t="n">
        <v>129</v>
      </c>
      <c r="J1023" s="33" t="s">
        <v>789</v>
      </c>
      <c r="K1023" s="35" t="n">
        <v>95371</v>
      </c>
      <c r="L1023" s="36" t="n">
        <v>5.7</v>
      </c>
      <c r="M1023" s="37" t="n">
        <v>90</v>
      </c>
      <c r="N1023" s="37" t="n">
        <v>3250</v>
      </c>
      <c r="O1023" s="37" t="n">
        <v>0</v>
      </c>
      <c r="P1023" s="33" t="s">
        <v>688</v>
      </c>
    </row>
    <row r="1024" customFormat="false" ht="15" hidden="false" customHeight="false" outlineLevel="0" collapsed="false">
      <c r="A1024" s="33" t="s">
        <v>4369</v>
      </c>
      <c r="B1024" s="33" t="s">
        <v>4370</v>
      </c>
      <c r="C1024" s="33" t="s">
        <v>4371</v>
      </c>
      <c r="D1024" s="33" t="s">
        <v>4372</v>
      </c>
      <c r="E1024" s="33" t="s">
        <v>3119</v>
      </c>
      <c r="F1024" s="33" t="s">
        <v>685</v>
      </c>
      <c r="G1024" s="33" t="s">
        <v>686</v>
      </c>
      <c r="H1024" s="33" t="s">
        <v>750</v>
      </c>
      <c r="I1024" s="33" t="n">
        <v>129</v>
      </c>
      <c r="J1024" s="33" t="s">
        <v>761</v>
      </c>
      <c r="K1024" s="35" t="n">
        <v>76196</v>
      </c>
      <c r="L1024" s="36" t="n">
        <v>5.4</v>
      </c>
      <c r="M1024" s="37" t="n">
        <v>730</v>
      </c>
      <c r="N1024" s="37" t="n">
        <v>2257</v>
      </c>
      <c r="O1024" s="37" t="n">
        <v>0</v>
      </c>
      <c r="P1024" s="33" t="s">
        <v>711</v>
      </c>
    </row>
    <row r="1025" customFormat="false" ht="15" hidden="false" customHeight="false" outlineLevel="0" collapsed="false">
      <c r="A1025" s="33" t="s">
        <v>4373</v>
      </c>
      <c r="B1025" s="33"/>
      <c r="C1025" s="33" t="s">
        <v>4374</v>
      </c>
      <c r="D1025" s="33" t="s">
        <v>4375</v>
      </c>
      <c r="E1025" s="33" t="s">
        <v>1866</v>
      </c>
      <c r="F1025" s="33" t="s">
        <v>883</v>
      </c>
      <c r="G1025" s="33" t="s">
        <v>686</v>
      </c>
      <c r="H1025" s="33" t="s">
        <v>885</v>
      </c>
      <c r="I1025" s="33" t="n">
        <v>129</v>
      </c>
      <c r="J1025" s="33" t="s">
        <v>873</v>
      </c>
      <c r="K1025" s="35" t="n">
        <v>69006</v>
      </c>
      <c r="L1025" s="36" t="n">
        <v>4.4</v>
      </c>
      <c r="M1025" s="37" t="n">
        <v>0</v>
      </c>
      <c r="N1025" s="37" t="n">
        <v>0</v>
      </c>
      <c r="O1025" s="37" t="n">
        <v>0</v>
      </c>
      <c r="P1025" s="33"/>
    </row>
    <row r="1026" customFormat="false" ht="15" hidden="false" customHeight="false" outlineLevel="0" collapsed="false">
      <c r="A1026" s="33" t="s">
        <v>4376</v>
      </c>
      <c r="B1026" s="33" t="s">
        <v>4377</v>
      </c>
      <c r="C1026" s="33" t="s">
        <v>4378</v>
      </c>
      <c r="D1026" s="33" t="s">
        <v>2227</v>
      </c>
      <c r="E1026" s="33" t="s">
        <v>1343</v>
      </c>
      <c r="F1026" s="33" t="s">
        <v>685</v>
      </c>
      <c r="G1026" s="33" t="s">
        <v>686</v>
      </c>
      <c r="H1026" s="33" t="s">
        <v>687</v>
      </c>
      <c r="I1026" s="33" t="n">
        <v>129</v>
      </c>
      <c r="J1026" s="33" t="s">
        <v>829</v>
      </c>
      <c r="K1026" s="35" t="n">
        <v>121859</v>
      </c>
      <c r="L1026" s="36" t="n">
        <v>12.3</v>
      </c>
      <c r="M1026" s="37" t="n">
        <v>23516</v>
      </c>
      <c r="N1026" s="37" t="n">
        <v>44196</v>
      </c>
      <c r="O1026" s="37" t="n">
        <v>68</v>
      </c>
      <c r="P1026" s="33" t="s">
        <v>688</v>
      </c>
    </row>
    <row r="1027" customFormat="false" ht="15" hidden="false" customHeight="false" outlineLevel="0" collapsed="false">
      <c r="A1027" s="33" t="s">
        <v>4379</v>
      </c>
      <c r="B1027" s="33"/>
      <c r="C1027" s="33" t="s">
        <v>4380</v>
      </c>
      <c r="D1027" s="33" t="s">
        <v>4381</v>
      </c>
      <c r="E1027" s="33" t="s">
        <v>788</v>
      </c>
      <c r="F1027" s="33" t="s">
        <v>685</v>
      </c>
      <c r="G1027" s="33" t="s">
        <v>686</v>
      </c>
      <c r="H1027" s="33" t="s">
        <v>1003</v>
      </c>
      <c r="I1027" s="33" t="n">
        <v>129</v>
      </c>
      <c r="J1027" s="33" t="s">
        <v>785</v>
      </c>
      <c r="K1027" s="35" t="n">
        <v>72276</v>
      </c>
      <c r="L1027" s="36" t="n">
        <v>5</v>
      </c>
      <c r="M1027" s="37" t="n">
        <v>0</v>
      </c>
      <c r="N1027" s="37" t="n">
        <v>4268</v>
      </c>
      <c r="O1027" s="37" t="n">
        <v>0</v>
      </c>
      <c r="P1027" s="33" t="s">
        <v>723</v>
      </c>
    </row>
    <row r="1028" customFormat="false" ht="15" hidden="false" customHeight="false" outlineLevel="0" collapsed="false">
      <c r="A1028" s="33" t="s">
        <v>4382</v>
      </c>
      <c r="B1028" s="33" t="s">
        <v>4383</v>
      </c>
      <c r="C1028" s="33" t="s">
        <v>4384</v>
      </c>
      <c r="D1028" s="33" t="s">
        <v>4385</v>
      </c>
      <c r="E1028" s="33" t="s">
        <v>824</v>
      </c>
      <c r="F1028" s="33" t="s">
        <v>685</v>
      </c>
      <c r="G1028" s="33" t="s">
        <v>686</v>
      </c>
      <c r="H1028" s="33" t="s">
        <v>687</v>
      </c>
      <c r="I1028" s="33" t="n">
        <v>129</v>
      </c>
      <c r="J1028" s="33" t="s">
        <v>835</v>
      </c>
      <c r="K1028" s="35" t="n">
        <v>73815</v>
      </c>
      <c r="L1028" s="36" t="n">
        <v>4.7</v>
      </c>
      <c r="M1028" s="37" t="n">
        <v>450</v>
      </c>
      <c r="N1028" s="37" t="n">
        <v>6000</v>
      </c>
      <c r="O1028" s="37" t="n">
        <v>3</v>
      </c>
      <c r="P1028" s="33" t="s">
        <v>711</v>
      </c>
    </row>
    <row r="1029" customFormat="false" ht="15" hidden="false" customHeight="false" outlineLevel="0" collapsed="false">
      <c r="A1029" s="33" t="s">
        <v>4386</v>
      </c>
      <c r="B1029" s="33"/>
      <c r="C1029" s="33" t="s">
        <v>4387</v>
      </c>
      <c r="D1029" s="33" t="s">
        <v>4387</v>
      </c>
      <c r="E1029" s="33" t="s">
        <v>2437</v>
      </c>
      <c r="F1029" s="33" t="s">
        <v>685</v>
      </c>
      <c r="G1029" s="33" t="s">
        <v>686</v>
      </c>
      <c r="H1029" s="33" t="s">
        <v>687</v>
      </c>
      <c r="I1029" s="33" t="n">
        <v>129</v>
      </c>
      <c r="J1029" s="33" t="s">
        <v>768</v>
      </c>
      <c r="K1029" s="35" t="n">
        <v>71778</v>
      </c>
      <c r="L1029" s="36" t="n">
        <v>4</v>
      </c>
      <c r="M1029" s="37" t="n">
        <v>2900</v>
      </c>
      <c r="N1029" s="37" t="n">
        <v>23500</v>
      </c>
      <c r="O1029" s="37" t="n">
        <v>0</v>
      </c>
      <c r="P1029" s="33" t="s">
        <v>692</v>
      </c>
    </row>
    <row r="1030" customFormat="false" ht="15" hidden="false" customHeight="false" outlineLevel="0" collapsed="false">
      <c r="A1030" s="33" t="s">
        <v>4388</v>
      </c>
      <c r="B1030" s="33" t="s">
        <v>4389</v>
      </c>
      <c r="C1030" s="33" t="s">
        <v>4390</v>
      </c>
      <c r="D1030" s="33" t="s">
        <v>4391</v>
      </c>
      <c r="E1030" s="33" t="s">
        <v>2437</v>
      </c>
      <c r="F1030" s="33" t="s">
        <v>685</v>
      </c>
      <c r="G1030" s="33" t="s">
        <v>686</v>
      </c>
      <c r="H1030" s="33" t="s">
        <v>750</v>
      </c>
      <c r="I1030" s="33" t="n">
        <v>129</v>
      </c>
      <c r="J1030" s="33" t="s">
        <v>771</v>
      </c>
      <c r="K1030" s="35" t="n">
        <v>73798</v>
      </c>
      <c r="L1030" s="36" t="n">
        <v>4.5</v>
      </c>
      <c r="M1030" s="37" t="n">
        <v>1500</v>
      </c>
      <c r="N1030" s="37" t="n">
        <v>2800</v>
      </c>
      <c r="O1030" s="37" t="n">
        <v>0</v>
      </c>
      <c r="P1030" s="33" t="s">
        <v>688</v>
      </c>
    </row>
    <row r="1031" customFormat="false" ht="15" hidden="false" customHeight="false" outlineLevel="0" collapsed="false">
      <c r="A1031" s="33" t="s">
        <v>4392</v>
      </c>
      <c r="B1031" s="33" t="s">
        <v>4393</v>
      </c>
      <c r="C1031" s="33" t="s">
        <v>4394</v>
      </c>
      <c r="D1031" s="33" t="s">
        <v>4395</v>
      </c>
      <c r="E1031" s="33" t="s">
        <v>2437</v>
      </c>
      <c r="F1031" s="33" t="s">
        <v>685</v>
      </c>
      <c r="G1031" s="33" t="s">
        <v>686</v>
      </c>
      <c r="H1031" s="33" t="s">
        <v>687</v>
      </c>
      <c r="I1031" s="33" t="n">
        <v>129</v>
      </c>
      <c r="J1031" s="33" t="s">
        <v>768</v>
      </c>
      <c r="K1031" s="35" t="n">
        <v>81773</v>
      </c>
      <c r="L1031" s="36" t="n">
        <v>6.3</v>
      </c>
      <c r="M1031" s="37" t="n">
        <v>60</v>
      </c>
      <c r="N1031" s="37" t="n">
        <v>18250</v>
      </c>
      <c r="O1031" s="37" t="n">
        <v>0</v>
      </c>
      <c r="P1031" s="33" t="s">
        <v>688</v>
      </c>
    </row>
    <row r="1032" customFormat="false" ht="15" hidden="false" customHeight="false" outlineLevel="0" collapsed="false">
      <c r="A1032" s="33" t="s">
        <v>4396</v>
      </c>
      <c r="B1032" s="33"/>
      <c r="C1032" s="33" t="s">
        <v>4397</v>
      </c>
      <c r="D1032" s="33" t="s">
        <v>4398</v>
      </c>
      <c r="E1032" s="33" t="s">
        <v>852</v>
      </c>
      <c r="F1032" s="33" t="s">
        <v>685</v>
      </c>
      <c r="G1032" s="33" t="s">
        <v>686</v>
      </c>
      <c r="H1032" s="33" t="s">
        <v>687</v>
      </c>
      <c r="I1032" s="33" t="n">
        <v>129</v>
      </c>
      <c r="J1032" s="33" t="s">
        <v>849</v>
      </c>
      <c r="K1032" s="35" t="n">
        <v>70386</v>
      </c>
      <c r="L1032" s="36" t="n">
        <v>4</v>
      </c>
      <c r="M1032" s="37" t="n">
        <v>0</v>
      </c>
      <c r="N1032" s="37" t="n">
        <v>1500</v>
      </c>
      <c r="O1032" s="37" t="n">
        <v>0</v>
      </c>
      <c r="P1032" s="33" t="s">
        <v>688</v>
      </c>
    </row>
    <row r="1033" customFormat="false" ht="15" hidden="false" customHeight="false" outlineLevel="0" collapsed="false">
      <c r="A1033" s="33" t="s">
        <v>4399</v>
      </c>
      <c r="B1033" s="33"/>
      <c r="C1033" s="33" t="s">
        <v>4400</v>
      </c>
      <c r="D1033" s="33" t="s">
        <v>4401</v>
      </c>
      <c r="E1033" s="33" t="s">
        <v>2215</v>
      </c>
      <c r="F1033" s="33" t="s">
        <v>685</v>
      </c>
      <c r="G1033" s="33" t="s">
        <v>686</v>
      </c>
      <c r="H1033" s="33" t="s">
        <v>1963</v>
      </c>
      <c r="I1033" s="33" t="n">
        <v>129</v>
      </c>
      <c r="J1033" s="33" t="s">
        <v>751</v>
      </c>
      <c r="K1033" s="35" t="n">
        <v>89176</v>
      </c>
      <c r="L1033" s="36" t="n">
        <v>7.1</v>
      </c>
      <c r="M1033" s="37" t="n">
        <v>2500</v>
      </c>
      <c r="N1033" s="37" t="n">
        <v>13000</v>
      </c>
      <c r="O1033" s="37" t="n">
        <v>2</v>
      </c>
      <c r="P1033" s="33" t="s">
        <v>688</v>
      </c>
    </row>
    <row r="1034" customFormat="false" ht="15" hidden="false" customHeight="false" outlineLevel="0" collapsed="false">
      <c r="A1034" s="33" t="s">
        <v>4402</v>
      </c>
      <c r="B1034" s="33" t="s">
        <v>4403</v>
      </c>
      <c r="C1034" s="33" t="s">
        <v>4404</v>
      </c>
      <c r="D1034" s="33" t="s">
        <v>4405</v>
      </c>
      <c r="E1034" s="33" t="s">
        <v>684</v>
      </c>
      <c r="F1034" s="33" t="s">
        <v>685</v>
      </c>
      <c r="G1034" s="33" t="s">
        <v>686</v>
      </c>
      <c r="H1034" s="33" t="s">
        <v>687</v>
      </c>
      <c r="I1034" s="33" t="n">
        <v>130</v>
      </c>
      <c r="J1034" s="33" t="s">
        <v>681</v>
      </c>
      <c r="K1034" s="35" t="n">
        <v>70231</v>
      </c>
      <c r="L1034" s="36" t="n">
        <v>4.4</v>
      </c>
      <c r="M1034" s="37" t="n">
        <v>0</v>
      </c>
      <c r="N1034" s="37" t="n">
        <v>19390</v>
      </c>
      <c r="O1034" s="37" t="n">
        <v>1</v>
      </c>
      <c r="P1034" s="33" t="s">
        <v>723</v>
      </c>
    </row>
    <row r="1035" customFormat="false" ht="15" hidden="false" customHeight="false" outlineLevel="0" collapsed="false">
      <c r="A1035" s="33" t="s">
        <v>4406</v>
      </c>
      <c r="B1035" s="33" t="s">
        <v>4407</v>
      </c>
      <c r="C1035" s="33" t="s">
        <v>4408</v>
      </c>
      <c r="D1035" s="33" t="s">
        <v>4409</v>
      </c>
      <c r="E1035" s="33" t="s">
        <v>696</v>
      </c>
      <c r="F1035" s="33" t="s">
        <v>685</v>
      </c>
      <c r="G1035" s="33" t="s">
        <v>686</v>
      </c>
      <c r="H1035" s="33" t="s">
        <v>687</v>
      </c>
      <c r="I1035" s="33" t="n">
        <v>130</v>
      </c>
      <c r="J1035" s="33" t="s">
        <v>701</v>
      </c>
      <c r="K1035" s="35" t="n">
        <v>61507</v>
      </c>
      <c r="L1035" s="36" t="n">
        <v>3.4</v>
      </c>
      <c r="M1035" s="37" t="n">
        <v>1000</v>
      </c>
      <c r="N1035" s="37" t="n">
        <v>27500</v>
      </c>
      <c r="O1035" s="37" t="n">
        <v>0</v>
      </c>
      <c r="P1035" s="33" t="s">
        <v>688</v>
      </c>
    </row>
    <row r="1036" customFormat="false" ht="15" hidden="false" customHeight="false" outlineLevel="0" collapsed="false">
      <c r="A1036" s="33" t="s">
        <v>4410</v>
      </c>
      <c r="B1036" s="33" t="s">
        <v>4411</v>
      </c>
      <c r="C1036" s="33" t="s">
        <v>4412</v>
      </c>
      <c r="D1036" s="33" t="s">
        <v>4413</v>
      </c>
      <c r="E1036" s="33" t="s">
        <v>749</v>
      </c>
      <c r="F1036" s="33" t="s">
        <v>685</v>
      </c>
      <c r="G1036" s="33" t="s">
        <v>686</v>
      </c>
      <c r="H1036" s="33" t="s">
        <v>750</v>
      </c>
      <c r="I1036" s="33" t="n">
        <v>130</v>
      </c>
      <c r="J1036" s="33" t="s">
        <v>743</v>
      </c>
      <c r="K1036" s="35" t="n">
        <v>57892</v>
      </c>
      <c r="L1036" s="36" t="n">
        <v>2.6</v>
      </c>
      <c r="M1036" s="37" t="n">
        <v>0</v>
      </c>
      <c r="N1036" s="37" t="n">
        <v>7500</v>
      </c>
      <c r="O1036" s="37" t="n">
        <v>1</v>
      </c>
      <c r="P1036" s="33" t="s">
        <v>692</v>
      </c>
    </row>
    <row r="1037" customFormat="false" ht="15" hidden="false" customHeight="false" outlineLevel="0" collapsed="false">
      <c r="A1037" s="33" t="s">
        <v>4414</v>
      </c>
      <c r="B1037" s="33"/>
      <c r="C1037" s="33" t="s">
        <v>4415</v>
      </c>
      <c r="D1037" s="33" t="s">
        <v>4416</v>
      </c>
      <c r="E1037" s="33" t="s">
        <v>2437</v>
      </c>
      <c r="F1037" s="33" t="s">
        <v>685</v>
      </c>
      <c r="G1037" s="33" t="s">
        <v>686</v>
      </c>
      <c r="H1037" s="33" t="s">
        <v>733</v>
      </c>
      <c r="I1037" s="33" t="n">
        <v>130</v>
      </c>
      <c r="J1037" s="33" t="s">
        <v>768</v>
      </c>
      <c r="K1037" s="35" t="n">
        <v>86916</v>
      </c>
      <c r="L1037" s="36" t="n">
        <v>7.2</v>
      </c>
      <c r="M1037" s="37" t="n">
        <v>630</v>
      </c>
      <c r="N1037" s="37" t="n">
        <v>2985</v>
      </c>
      <c r="O1037" s="37" t="n">
        <v>0</v>
      </c>
      <c r="P1037" s="33" t="s">
        <v>692</v>
      </c>
    </row>
    <row r="1038" customFormat="false" ht="15" hidden="false" customHeight="false" outlineLevel="0" collapsed="false">
      <c r="A1038" s="33" t="s">
        <v>4417</v>
      </c>
      <c r="B1038" s="33" t="s">
        <v>4418</v>
      </c>
      <c r="C1038" s="33" t="s">
        <v>4419</v>
      </c>
      <c r="D1038" s="33" t="s">
        <v>4420</v>
      </c>
      <c r="E1038" s="33" t="s">
        <v>2437</v>
      </c>
      <c r="F1038" s="33" t="s">
        <v>685</v>
      </c>
      <c r="G1038" s="33" t="s">
        <v>686</v>
      </c>
      <c r="H1038" s="33" t="s">
        <v>750</v>
      </c>
      <c r="I1038" s="33" t="n">
        <v>130</v>
      </c>
      <c r="J1038" s="33" t="s">
        <v>768</v>
      </c>
      <c r="K1038" s="35" t="n">
        <v>71976</v>
      </c>
      <c r="L1038" s="36" t="n">
        <v>4.2</v>
      </c>
      <c r="M1038" s="37" t="n">
        <v>10</v>
      </c>
      <c r="N1038" s="37" t="n">
        <v>3000</v>
      </c>
      <c r="O1038" s="37" t="n">
        <v>0</v>
      </c>
      <c r="P1038" s="33" t="s">
        <v>742</v>
      </c>
    </row>
    <row r="1039" customFormat="false" ht="15" hidden="false" customHeight="false" outlineLevel="0" collapsed="false">
      <c r="A1039" s="33" t="s">
        <v>4421</v>
      </c>
      <c r="B1039" s="33" t="s">
        <v>4422</v>
      </c>
      <c r="C1039" s="33" t="s">
        <v>4423</v>
      </c>
      <c r="D1039" s="33" t="s">
        <v>4424</v>
      </c>
      <c r="E1039" s="33" t="s">
        <v>3606</v>
      </c>
      <c r="F1039" s="33" t="s">
        <v>685</v>
      </c>
      <c r="G1039" s="33" t="s">
        <v>686</v>
      </c>
      <c r="H1039" s="33" t="s">
        <v>687</v>
      </c>
      <c r="I1039" s="33" t="n">
        <v>130</v>
      </c>
      <c r="J1039" s="33" t="s">
        <v>832</v>
      </c>
      <c r="K1039" s="35" t="n">
        <v>96307</v>
      </c>
      <c r="L1039" s="36" t="n">
        <v>9</v>
      </c>
      <c r="M1039" s="37" t="n">
        <v>804</v>
      </c>
      <c r="N1039" s="37" t="n">
        <v>899</v>
      </c>
      <c r="O1039" s="37" t="n">
        <v>0</v>
      </c>
      <c r="P1039" s="33" t="s">
        <v>688</v>
      </c>
    </row>
    <row r="1040" customFormat="false" ht="15" hidden="false" customHeight="false" outlineLevel="0" collapsed="false">
      <c r="A1040" s="33" t="s">
        <v>4425</v>
      </c>
      <c r="B1040" s="33" t="s">
        <v>4426</v>
      </c>
      <c r="C1040" s="33" t="s">
        <v>4427</v>
      </c>
      <c r="D1040" s="33" t="s">
        <v>4428</v>
      </c>
      <c r="E1040" s="33" t="s">
        <v>879</v>
      </c>
      <c r="F1040" s="33" t="s">
        <v>685</v>
      </c>
      <c r="G1040" s="33" t="s">
        <v>686</v>
      </c>
      <c r="H1040" s="33" t="s">
        <v>764</v>
      </c>
      <c r="I1040" s="33" t="n">
        <v>130</v>
      </c>
      <c r="J1040" s="33" t="s">
        <v>689</v>
      </c>
      <c r="K1040" s="35" t="n">
        <v>65376</v>
      </c>
      <c r="L1040" s="36" t="n">
        <v>2.7</v>
      </c>
      <c r="M1040" s="37" t="n">
        <v>180</v>
      </c>
      <c r="N1040" s="37" t="n">
        <v>6900</v>
      </c>
      <c r="O1040" s="37" t="n">
        <v>0</v>
      </c>
      <c r="P1040" s="33" t="s">
        <v>688</v>
      </c>
    </row>
    <row r="1041" customFormat="false" ht="15" hidden="false" customHeight="false" outlineLevel="0" collapsed="false">
      <c r="A1041" s="33" t="s">
        <v>4429</v>
      </c>
      <c r="B1041" s="33"/>
      <c r="C1041" s="33" t="s">
        <v>4430</v>
      </c>
      <c r="D1041" s="33" t="s">
        <v>1166</v>
      </c>
      <c r="E1041" s="33" t="s">
        <v>3119</v>
      </c>
      <c r="F1041" s="33" t="s">
        <v>685</v>
      </c>
      <c r="G1041" s="33" t="s">
        <v>686</v>
      </c>
      <c r="H1041" s="33" t="s">
        <v>750</v>
      </c>
      <c r="I1041" s="33" t="n">
        <v>131</v>
      </c>
      <c r="J1041" s="33" t="s">
        <v>761</v>
      </c>
      <c r="K1041" s="35" t="n">
        <v>75888</v>
      </c>
      <c r="L1041" s="36" t="n">
        <v>5.2</v>
      </c>
      <c r="M1041" s="37" t="n">
        <v>1100</v>
      </c>
      <c r="N1041" s="37" t="n">
        <v>9000</v>
      </c>
      <c r="O1041" s="37" t="n">
        <v>9</v>
      </c>
      <c r="P1041" s="33" t="s">
        <v>692</v>
      </c>
    </row>
    <row r="1042" customFormat="false" ht="15" hidden="false" customHeight="false" outlineLevel="0" collapsed="false">
      <c r="A1042" s="33" t="s">
        <v>4431</v>
      </c>
      <c r="B1042" s="33" t="s">
        <v>4432</v>
      </c>
      <c r="C1042" s="33" t="s">
        <v>4433</v>
      </c>
      <c r="D1042" s="33" t="s">
        <v>4434</v>
      </c>
      <c r="E1042" s="33" t="s">
        <v>1866</v>
      </c>
      <c r="F1042" s="33" t="s">
        <v>685</v>
      </c>
      <c r="G1042" s="33" t="s">
        <v>686</v>
      </c>
      <c r="H1042" s="33" t="s">
        <v>687</v>
      </c>
      <c r="I1042" s="33" t="n">
        <v>131</v>
      </c>
      <c r="J1042" s="33" t="s">
        <v>873</v>
      </c>
      <c r="K1042" s="35" t="n">
        <v>71194</v>
      </c>
      <c r="L1042" s="36" t="n">
        <v>4.3</v>
      </c>
      <c r="M1042" s="37" t="n">
        <v>0</v>
      </c>
      <c r="N1042" s="37" t="n">
        <v>6200</v>
      </c>
      <c r="O1042" s="37" t="n">
        <v>0</v>
      </c>
      <c r="P1042" s="33" t="s">
        <v>688</v>
      </c>
    </row>
    <row r="1043" customFormat="false" ht="15" hidden="false" customHeight="false" outlineLevel="0" collapsed="false">
      <c r="A1043" s="33" t="s">
        <v>4435</v>
      </c>
      <c r="B1043" s="33" t="s">
        <v>4436</v>
      </c>
      <c r="C1043" s="33" t="s">
        <v>4437</v>
      </c>
      <c r="D1043" s="33" t="s">
        <v>4438</v>
      </c>
      <c r="E1043" s="33" t="s">
        <v>824</v>
      </c>
      <c r="F1043" s="33" t="s">
        <v>685</v>
      </c>
      <c r="G1043" s="33" t="s">
        <v>686</v>
      </c>
      <c r="H1043" s="33" t="s">
        <v>687</v>
      </c>
      <c r="I1043" s="33" t="n">
        <v>131</v>
      </c>
      <c r="J1043" s="33" t="s">
        <v>835</v>
      </c>
      <c r="K1043" s="35" t="n">
        <v>74940</v>
      </c>
      <c r="L1043" s="36" t="n">
        <v>5.1</v>
      </c>
      <c r="M1043" s="37" t="n">
        <v>4100</v>
      </c>
      <c r="N1043" s="37" t="n">
        <v>22027</v>
      </c>
      <c r="O1043" s="37" t="n">
        <v>14</v>
      </c>
      <c r="P1043" s="33" t="s">
        <v>688</v>
      </c>
    </row>
    <row r="1044" customFormat="false" ht="15" hidden="false" customHeight="false" outlineLevel="0" collapsed="false">
      <c r="A1044" s="33" t="s">
        <v>4439</v>
      </c>
      <c r="B1044" s="33" t="s">
        <v>4440</v>
      </c>
      <c r="C1044" s="33" t="s">
        <v>4441</v>
      </c>
      <c r="D1044" s="33" t="s">
        <v>4442</v>
      </c>
      <c r="E1044" s="33" t="s">
        <v>3375</v>
      </c>
      <c r="F1044" s="33" t="s">
        <v>685</v>
      </c>
      <c r="G1044" s="33" t="s">
        <v>686</v>
      </c>
      <c r="H1044" s="33" t="s">
        <v>687</v>
      </c>
      <c r="I1044" s="33" t="n">
        <v>131</v>
      </c>
      <c r="J1044" s="33" t="s">
        <v>864</v>
      </c>
      <c r="K1044" s="35" t="n">
        <v>71698</v>
      </c>
      <c r="L1044" s="36" t="n">
        <v>4.5</v>
      </c>
      <c r="M1044" s="37" t="n">
        <v>0</v>
      </c>
      <c r="N1044" s="37" t="n">
        <v>3350</v>
      </c>
      <c r="O1044" s="37" t="n">
        <v>3</v>
      </c>
      <c r="P1044" s="33" t="s">
        <v>711</v>
      </c>
    </row>
    <row r="1045" customFormat="false" ht="15" hidden="false" customHeight="false" outlineLevel="0" collapsed="false">
      <c r="A1045" s="33" t="s">
        <v>4443</v>
      </c>
      <c r="B1045" s="33" t="s">
        <v>4444</v>
      </c>
      <c r="C1045" s="33" t="s">
        <v>4445</v>
      </c>
      <c r="D1045" s="33" t="s">
        <v>2168</v>
      </c>
      <c r="E1045" s="33" t="s">
        <v>3336</v>
      </c>
      <c r="F1045" s="33" t="s">
        <v>685</v>
      </c>
      <c r="G1045" s="33" t="s">
        <v>686</v>
      </c>
      <c r="H1045" s="33" t="s">
        <v>764</v>
      </c>
      <c r="I1045" s="33" t="n">
        <v>131</v>
      </c>
      <c r="J1045" s="33" t="s">
        <v>746</v>
      </c>
      <c r="K1045" s="35" t="n">
        <v>79435</v>
      </c>
      <c r="L1045" s="36" t="n">
        <v>5.7</v>
      </c>
      <c r="M1045" s="37" t="n">
        <v>800</v>
      </c>
      <c r="N1045" s="37" t="n">
        <v>4000</v>
      </c>
      <c r="O1045" s="37" t="n">
        <v>0</v>
      </c>
      <c r="P1045" s="33" t="s">
        <v>688</v>
      </c>
    </row>
    <row r="1046" customFormat="false" ht="15" hidden="false" customHeight="false" outlineLevel="0" collapsed="false">
      <c r="A1046" s="33" t="s">
        <v>4446</v>
      </c>
      <c r="B1046" s="33" t="s">
        <v>4447</v>
      </c>
      <c r="C1046" s="33" t="s">
        <v>4448</v>
      </c>
      <c r="D1046" s="33" t="s">
        <v>4449</v>
      </c>
      <c r="E1046" s="33" t="s">
        <v>1789</v>
      </c>
      <c r="F1046" s="33" t="s">
        <v>685</v>
      </c>
      <c r="G1046" s="33" t="s">
        <v>686</v>
      </c>
      <c r="H1046" s="33" t="s">
        <v>750</v>
      </c>
      <c r="I1046" s="33" t="n">
        <v>131</v>
      </c>
      <c r="J1046" s="33" t="s">
        <v>799</v>
      </c>
      <c r="K1046" s="35" t="n">
        <v>58652</v>
      </c>
      <c r="L1046" s="36" t="n">
        <v>2.2</v>
      </c>
      <c r="M1046" s="37" t="n">
        <v>0</v>
      </c>
      <c r="N1046" s="37" t="n">
        <v>1613</v>
      </c>
      <c r="O1046" s="37" t="n">
        <v>0</v>
      </c>
      <c r="P1046" s="33" t="s">
        <v>688</v>
      </c>
    </row>
    <row r="1047" customFormat="false" ht="15" hidden="false" customHeight="false" outlineLevel="0" collapsed="false">
      <c r="A1047" s="33" t="s">
        <v>4450</v>
      </c>
      <c r="B1047" s="33" t="s">
        <v>4451</v>
      </c>
      <c r="C1047" s="33" t="s">
        <v>4452</v>
      </c>
      <c r="D1047" s="33" t="s">
        <v>4453</v>
      </c>
      <c r="E1047" s="33" t="s">
        <v>2319</v>
      </c>
      <c r="F1047" s="33" t="s">
        <v>685</v>
      </c>
      <c r="G1047" s="33" t="s">
        <v>686</v>
      </c>
      <c r="H1047" s="33" t="s">
        <v>687</v>
      </c>
      <c r="I1047" s="33" t="n">
        <v>131</v>
      </c>
      <c r="J1047" s="33" t="s">
        <v>789</v>
      </c>
      <c r="K1047" s="35" t="n">
        <v>74776</v>
      </c>
      <c r="L1047" s="36" t="n">
        <v>4.8</v>
      </c>
      <c r="M1047" s="37" t="n">
        <v>300</v>
      </c>
      <c r="N1047" s="37" t="n">
        <v>900</v>
      </c>
      <c r="O1047" s="37" t="n">
        <v>0</v>
      </c>
      <c r="P1047" s="33" t="s">
        <v>692</v>
      </c>
    </row>
    <row r="1048" customFormat="false" ht="15" hidden="false" customHeight="false" outlineLevel="0" collapsed="false">
      <c r="A1048" s="33" t="s">
        <v>4454</v>
      </c>
      <c r="B1048" s="33" t="s">
        <v>4455</v>
      </c>
      <c r="C1048" s="33" t="s">
        <v>4456</v>
      </c>
      <c r="D1048" s="33" t="s">
        <v>3843</v>
      </c>
      <c r="E1048" s="33" t="s">
        <v>696</v>
      </c>
      <c r="F1048" s="33" t="s">
        <v>685</v>
      </c>
      <c r="G1048" s="33" t="s">
        <v>686</v>
      </c>
      <c r="H1048" s="33" t="s">
        <v>687</v>
      </c>
      <c r="I1048" s="33" t="n">
        <v>132</v>
      </c>
      <c r="J1048" s="33" t="s">
        <v>693</v>
      </c>
      <c r="K1048" s="35" t="n">
        <v>72281</v>
      </c>
      <c r="L1048" s="36" t="n">
        <v>5.4</v>
      </c>
      <c r="M1048" s="37" t="n">
        <v>11504</v>
      </c>
      <c r="N1048" s="37" t="n">
        <v>38751</v>
      </c>
      <c r="O1048" s="37" t="n">
        <v>18</v>
      </c>
      <c r="P1048" s="33" t="s">
        <v>688</v>
      </c>
    </row>
    <row r="1049" customFormat="false" ht="15" hidden="false" customHeight="false" outlineLevel="0" collapsed="false">
      <c r="A1049" s="33" t="s">
        <v>4457</v>
      </c>
      <c r="B1049" s="33" t="s">
        <v>4458</v>
      </c>
      <c r="C1049" s="33" t="s">
        <v>4459</v>
      </c>
      <c r="D1049" s="33" t="s">
        <v>4460</v>
      </c>
      <c r="E1049" s="33" t="s">
        <v>797</v>
      </c>
      <c r="F1049" s="33" t="s">
        <v>685</v>
      </c>
      <c r="G1049" s="33" t="s">
        <v>686</v>
      </c>
      <c r="H1049" s="33" t="s">
        <v>1003</v>
      </c>
      <c r="I1049" s="33" t="n">
        <v>132</v>
      </c>
      <c r="J1049" s="33" t="s">
        <v>803</v>
      </c>
      <c r="K1049" s="35" t="n">
        <v>61327</v>
      </c>
      <c r="L1049" s="36" t="n">
        <v>3.3</v>
      </c>
      <c r="M1049" s="37" t="n">
        <v>0</v>
      </c>
      <c r="N1049" s="37" t="n">
        <v>5000</v>
      </c>
      <c r="O1049" s="37" t="n">
        <v>0</v>
      </c>
      <c r="P1049" s="33" t="s">
        <v>742</v>
      </c>
    </row>
    <row r="1050" customFormat="false" ht="15" hidden="false" customHeight="false" outlineLevel="0" collapsed="false">
      <c r="A1050" s="33" t="s">
        <v>4461</v>
      </c>
      <c r="B1050" s="33" t="s">
        <v>4462</v>
      </c>
      <c r="C1050" s="33" t="s">
        <v>4463</v>
      </c>
      <c r="D1050" s="33" t="s">
        <v>4464</v>
      </c>
      <c r="E1050" s="33" t="s">
        <v>879</v>
      </c>
      <c r="F1050" s="33" t="s">
        <v>685</v>
      </c>
      <c r="G1050" s="33" t="s">
        <v>686</v>
      </c>
      <c r="H1050" s="33" t="s">
        <v>687</v>
      </c>
      <c r="I1050" s="33" t="n">
        <v>132</v>
      </c>
      <c r="J1050" s="33" t="s">
        <v>876</v>
      </c>
      <c r="K1050" s="35" t="n">
        <v>72200</v>
      </c>
      <c r="L1050" s="36" t="n">
        <v>3.6</v>
      </c>
      <c r="M1050" s="37" t="n">
        <v>2000</v>
      </c>
      <c r="N1050" s="37" t="n">
        <v>2500</v>
      </c>
      <c r="O1050" s="37" t="n">
        <v>1</v>
      </c>
      <c r="P1050" s="33" t="s">
        <v>711</v>
      </c>
    </row>
    <row r="1051" customFormat="false" ht="15" hidden="false" customHeight="false" outlineLevel="0" collapsed="false">
      <c r="A1051" s="33" t="s">
        <v>4465</v>
      </c>
      <c r="B1051" s="33" t="s">
        <v>4466</v>
      </c>
      <c r="C1051" s="33" t="s">
        <v>4467</v>
      </c>
      <c r="D1051" s="33" t="s">
        <v>4468</v>
      </c>
      <c r="E1051" s="33" t="s">
        <v>706</v>
      </c>
      <c r="F1051" s="33" t="s">
        <v>685</v>
      </c>
      <c r="G1051" s="33" t="s">
        <v>686</v>
      </c>
      <c r="H1051" s="33" t="s">
        <v>687</v>
      </c>
      <c r="I1051" s="33" t="n">
        <v>133</v>
      </c>
      <c r="J1051" s="33" t="s">
        <v>703</v>
      </c>
      <c r="K1051" s="35" t="n">
        <v>107691</v>
      </c>
      <c r="L1051" s="36" t="n">
        <v>9.7</v>
      </c>
      <c r="M1051" s="37" t="n">
        <v>0</v>
      </c>
      <c r="N1051" s="37" t="n">
        <v>2947</v>
      </c>
      <c r="O1051" s="37" t="n">
        <v>0</v>
      </c>
      <c r="P1051" s="33" t="s">
        <v>742</v>
      </c>
    </row>
    <row r="1052" customFormat="false" ht="15" hidden="false" customHeight="false" outlineLevel="0" collapsed="false">
      <c r="A1052" s="33" t="s">
        <v>4469</v>
      </c>
      <c r="B1052" s="33" t="s">
        <v>4470</v>
      </c>
      <c r="C1052" s="33" t="s">
        <v>4471</v>
      </c>
      <c r="D1052" s="33" t="s">
        <v>2338</v>
      </c>
      <c r="E1052" s="33" t="s">
        <v>4472</v>
      </c>
      <c r="F1052" s="33" t="s">
        <v>685</v>
      </c>
      <c r="G1052" s="33" t="s">
        <v>686</v>
      </c>
      <c r="H1052" s="33" t="s">
        <v>687</v>
      </c>
      <c r="I1052" s="33" t="n">
        <v>133</v>
      </c>
      <c r="J1052" s="33" t="s">
        <v>751</v>
      </c>
      <c r="K1052" s="35" t="n">
        <v>76119</v>
      </c>
      <c r="L1052" s="36" t="n">
        <v>4.6</v>
      </c>
      <c r="M1052" s="37" t="n">
        <v>262</v>
      </c>
      <c r="N1052" s="37" t="n">
        <v>6786</v>
      </c>
      <c r="O1052" s="37" t="n">
        <v>1</v>
      </c>
      <c r="P1052" s="33" t="s">
        <v>692</v>
      </c>
    </row>
    <row r="1053" customFormat="false" ht="15" hidden="false" customHeight="false" outlineLevel="0" collapsed="false">
      <c r="A1053" s="33" t="s">
        <v>4473</v>
      </c>
      <c r="B1053" s="33" t="s">
        <v>4474</v>
      </c>
      <c r="C1053" s="33" t="s">
        <v>4475</v>
      </c>
      <c r="D1053" s="33" t="s">
        <v>4476</v>
      </c>
      <c r="E1053" s="33" t="s">
        <v>759</v>
      </c>
      <c r="F1053" s="33" t="s">
        <v>685</v>
      </c>
      <c r="G1053" s="33" t="s">
        <v>686</v>
      </c>
      <c r="H1053" s="33" t="s">
        <v>687</v>
      </c>
      <c r="I1053" s="33" t="n">
        <v>133</v>
      </c>
      <c r="J1053" s="33" t="s">
        <v>765</v>
      </c>
      <c r="K1053" s="35" t="n">
        <v>70542</v>
      </c>
      <c r="L1053" s="36" t="n">
        <v>3.9</v>
      </c>
      <c r="M1053" s="37" t="n">
        <v>6171</v>
      </c>
      <c r="N1053" s="37" t="n">
        <v>13055</v>
      </c>
      <c r="O1053" s="37" t="n">
        <v>6</v>
      </c>
      <c r="P1053" s="33" t="s">
        <v>692</v>
      </c>
    </row>
    <row r="1054" customFormat="false" ht="15" hidden="false" customHeight="false" outlineLevel="0" collapsed="false">
      <c r="A1054" s="33" t="s">
        <v>4477</v>
      </c>
      <c r="B1054" s="33" t="s">
        <v>4478</v>
      </c>
      <c r="C1054" s="33" t="s">
        <v>4479</v>
      </c>
      <c r="D1054" s="33" t="s">
        <v>4480</v>
      </c>
      <c r="E1054" s="33" t="s">
        <v>2677</v>
      </c>
      <c r="F1054" s="33" t="s">
        <v>685</v>
      </c>
      <c r="G1054" s="33" t="s">
        <v>686</v>
      </c>
      <c r="H1054" s="33" t="s">
        <v>750</v>
      </c>
      <c r="I1054" s="33" t="n">
        <v>133</v>
      </c>
      <c r="J1054" s="33" t="s">
        <v>751</v>
      </c>
      <c r="K1054" s="35" t="n">
        <v>75941</v>
      </c>
      <c r="L1054" s="36" t="n">
        <v>4.7</v>
      </c>
      <c r="M1054" s="37" t="n">
        <v>29791</v>
      </c>
      <c r="N1054" s="37" t="n">
        <v>12780</v>
      </c>
      <c r="O1054" s="37" t="n">
        <v>2</v>
      </c>
      <c r="P1054" s="33" t="s">
        <v>742</v>
      </c>
    </row>
    <row r="1055" customFormat="false" ht="15" hidden="false" customHeight="false" outlineLevel="0" collapsed="false">
      <c r="A1055" s="33" t="s">
        <v>4481</v>
      </c>
      <c r="B1055" s="33" t="s">
        <v>4482</v>
      </c>
      <c r="C1055" s="33" t="s">
        <v>4483</v>
      </c>
      <c r="D1055" s="33" t="s">
        <v>4484</v>
      </c>
      <c r="E1055" s="33" t="s">
        <v>797</v>
      </c>
      <c r="F1055" s="33" t="s">
        <v>685</v>
      </c>
      <c r="G1055" s="33" t="s">
        <v>686</v>
      </c>
      <c r="H1055" s="33" t="s">
        <v>687</v>
      </c>
      <c r="I1055" s="33" t="n">
        <v>133</v>
      </c>
      <c r="J1055" s="33" t="s">
        <v>803</v>
      </c>
      <c r="K1055" s="35" t="n">
        <v>67296</v>
      </c>
      <c r="L1055" s="36" t="n">
        <v>4</v>
      </c>
      <c r="M1055" s="37" t="n">
        <v>3424</v>
      </c>
      <c r="N1055" s="37" t="n">
        <v>18906</v>
      </c>
      <c r="O1055" s="37" t="n">
        <v>3</v>
      </c>
      <c r="P1055" s="33" t="s">
        <v>688</v>
      </c>
    </row>
    <row r="1056" customFormat="false" ht="15" hidden="false" customHeight="false" outlineLevel="0" collapsed="false">
      <c r="A1056" s="33" t="s">
        <v>4485</v>
      </c>
      <c r="B1056" s="33"/>
      <c r="C1056" s="33" t="s">
        <v>4486</v>
      </c>
      <c r="D1056" s="33" t="s">
        <v>2852</v>
      </c>
      <c r="E1056" s="33" t="s">
        <v>2437</v>
      </c>
      <c r="F1056" s="33" t="s">
        <v>685</v>
      </c>
      <c r="G1056" s="33" t="s">
        <v>686</v>
      </c>
      <c r="H1056" s="33" t="s">
        <v>750</v>
      </c>
      <c r="I1056" s="33" t="n">
        <v>133</v>
      </c>
      <c r="J1056" s="33" t="s">
        <v>771</v>
      </c>
      <c r="K1056" s="35" t="n">
        <v>72397</v>
      </c>
      <c r="L1056" s="36" t="n">
        <v>4.3</v>
      </c>
      <c r="M1056" s="37" t="n">
        <v>8</v>
      </c>
      <c r="N1056" s="37" t="n">
        <v>2600</v>
      </c>
      <c r="O1056" s="37" t="n">
        <v>2</v>
      </c>
      <c r="P1056" s="33" t="s">
        <v>688</v>
      </c>
    </row>
    <row r="1057" customFormat="false" ht="15" hidden="false" customHeight="false" outlineLevel="0" collapsed="false">
      <c r="A1057" s="33" t="s">
        <v>4487</v>
      </c>
      <c r="B1057" s="33"/>
      <c r="C1057" s="33" t="s">
        <v>4488</v>
      </c>
      <c r="D1057" s="33" t="s">
        <v>4489</v>
      </c>
      <c r="E1057" s="33" t="s">
        <v>2437</v>
      </c>
      <c r="F1057" s="33" t="s">
        <v>685</v>
      </c>
      <c r="G1057" s="33" t="s">
        <v>686</v>
      </c>
      <c r="H1057" s="33" t="s">
        <v>687</v>
      </c>
      <c r="I1057" s="33" t="n">
        <v>133</v>
      </c>
      <c r="J1057" s="33" t="s">
        <v>768</v>
      </c>
      <c r="K1057" s="35" t="n">
        <v>83247</v>
      </c>
      <c r="L1057" s="36" t="n">
        <v>6.6</v>
      </c>
      <c r="M1057" s="37" t="n">
        <v>605</v>
      </c>
      <c r="N1057" s="37" t="n">
        <v>15500</v>
      </c>
      <c r="O1057" s="37" t="n">
        <v>0</v>
      </c>
      <c r="P1057" s="33" t="s">
        <v>742</v>
      </c>
    </row>
    <row r="1058" customFormat="false" ht="15" hidden="false" customHeight="false" outlineLevel="0" collapsed="false">
      <c r="A1058" s="33" t="s">
        <v>4490</v>
      </c>
      <c r="B1058" s="33" t="s">
        <v>4491</v>
      </c>
      <c r="C1058" s="33" t="s">
        <v>4492</v>
      </c>
      <c r="D1058" s="33" t="s">
        <v>1166</v>
      </c>
      <c r="E1058" s="33" t="s">
        <v>1069</v>
      </c>
      <c r="F1058" s="33" t="s">
        <v>685</v>
      </c>
      <c r="G1058" s="33" t="s">
        <v>686</v>
      </c>
      <c r="H1058" s="33" t="s">
        <v>687</v>
      </c>
      <c r="I1058" s="33" t="n">
        <v>133</v>
      </c>
      <c r="J1058" s="33" t="s">
        <v>803</v>
      </c>
      <c r="K1058" s="35" t="n">
        <v>89403</v>
      </c>
      <c r="L1058" s="36" t="n">
        <v>7.5</v>
      </c>
      <c r="M1058" s="37" t="n">
        <v>931</v>
      </c>
      <c r="N1058" s="37" t="n">
        <v>4759</v>
      </c>
      <c r="O1058" s="37" t="n">
        <v>7</v>
      </c>
      <c r="P1058" s="33" t="s">
        <v>700</v>
      </c>
    </row>
    <row r="1059" customFormat="false" ht="15" hidden="false" customHeight="false" outlineLevel="0" collapsed="false">
      <c r="A1059" s="33" t="s">
        <v>4493</v>
      </c>
      <c r="B1059" s="33"/>
      <c r="C1059" s="33" t="s">
        <v>4494</v>
      </c>
      <c r="D1059" s="33" t="s">
        <v>4495</v>
      </c>
      <c r="E1059" s="33" t="s">
        <v>754</v>
      </c>
      <c r="F1059" s="33" t="s">
        <v>685</v>
      </c>
      <c r="G1059" s="33" t="s">
        <v>686</v>
      </c>
      <c r="H1059" s="33" t="s">
        <v>687</v>
      </c>
      <c r="I1059" s="33" t="n">
        <v>134</v>
      </c>
      <c r="J1059" s="33" t="s">
        <v>751</v>
      </c>
      <c r="K1059" s="35" t="n">
        <v>81938</v>
      </c>
      <c r="L1059" s="36" t="n">
        <v>6.4</v>
      </c>
      <c r="M1059" s="37" t="n">
        <v>2000</v>
      </c>
      <c r="N1059" s="37" t="n">
        <v>5000</v>
      </c>
      <c r="O1059" s="37" t="n">
        <v>0</v>
      </c>
      <c r="P1059" s="33" t="s">
        <v>723</v>
      </c>
    </row>
    <row r="1060" customFormat="false" ht="15" hidden="false" customHeight="false" outlineLevel="0" collapsed="false">
      <c r="A1060" s="33" t="s">
        <v>4496</v>
      </c>
      <c r="B1060" s="33" t="s">
        <v>4497</v>
      </c>
      <c r="C1060" s="33" t="s">
        <v>4498</v>
      </c>
      <c r="D1060" s="33" t="s">
        <v>2433</v>
      </c>
      <c r="E1060" s="33" t="s">
        <v>3119</v>
      </c>
      <c r="F1060" s="33" t="s">
        <v>685</v>
      </c>
      <c r="G1060" s="33" t="s">
        <v>686</v>
      </c>
      <c r="H1060" s="33" t="s">
        <v>750</v>
      </c>
      <c r="I1060" s="33" t="n">
        <v>134</v>
      </c>
      <c r="J1060" s="33" t="s">
        <v>761</v>
      </c>
      <c r="K1060" s="35" t="n">
        <v>75497</v>
      </c>
      <c r="L1060" s="36" t="n">
        <v>5.2</v>
      </c>
      <c r="M1060" s="37" t="n">
        <v>1900</v>
      </c>
      <c r="N1060" s="37" t="n">
        <v>6700</v>
      </c>
      <c r="O1060" s="37" t="n">
        <v>0</v>
      </c>
      <c r="P1060" s="33" t="s">
        <v>760</v>
      </c>
    </row>
    <row r="1061" customFormat="false" ht="15" hidden="false" customHeight="false" outlineLevel="0" collapsed="false">
      <c r="A1061" s="33" t="s">
        <v>4499</v>
      </c>
      <c r="B1061" s="33" t="s">
        <v>4500</v>
      </c>
      <c r="C1061" s="33" t="s">
        <v>4501</v>
      </c>
      <c r="D1061" s="33" t="s">
        <v>4502</v>
      </c>
      <c r="E1061" s="33" t="s">
        <v>788</v>
      </c>
      <c r="F1061" s="33" t="s">
        <v>685</v>
      </c>
      <c r="G1061" s="33" t="s">
        <v>686</v>
      </c>
      <c r="H1061" s="33" t="s">
        <v>798</v>
      </c>
      <c r="I1061" s="33" t="n">
        <v>134</v>
      </c>
      <c r="J1061" s="33" t="s">
        <v>785</v>
      </c>
      <c r="K1061" s="35" t="n">
        <v>57015</v>
      </c>
      <c r="L1061" s="36" t="n">
        <v>2.3</v>
      </c>
      <c r="M1061" s="37" t="n">
        <v>4104</v>
      </c>
      <c r="N1061" s="37" t="n">
        <v>14350</v>
      </c>
      <c r="O1061" s="37" t="n">
        <v>6</v>
      </c>
      <c r="P1061" s="33" t="s">
        <v>688</v>
      </c>
    </row>
    <row r="1062" customFormat="false" ht="15" hidden="false" customHeight="false" outlineLevel="0" collapsed="false">
      <c r="A1062" s="33" t="s">
        <v>4503</v>
      </c>
      <c r="B1062" s="33" t="s">
        <v>4504</v>
      </c>
      <c r="C1062" s="33" t="s">
        <v>4505</v>
      </c>
      <c r="D1062" s="33" t="s">
        <v>4505</v>
      </c>
      <c r="E1062" s="33" t="s">
        <v>792</v>
      </c>
      <c r="F1062" s="33" t="s">
        <v>685</v>
      </c>
      <c r="G1062" s="33" t="s">
        <v>686</v>
      </c>
      <c r="H1062" s="33" t="s">
        <v>1003</v>
      </c>
      <c r="I1062" s="33" t="n">
        <v>134</v>
      </c>
      <c r="J1062" s="33" t="s">
        <v>789</v>
      </c>
      <c r="K1062" s="35" t="n">
        <v>87894</v>
      </c>
      <c r="L1062" s="36" t="n">
        <v>6.8</v>
      </c>
      <c r="M1062" s="37" t="n">
        <v>300</v>
      </c>
      <c r="N1062" s="37" t="n">
        <v>2500</v>
      </c>
      <c r="O1062" s="37" t="n">
        <v>0</v>
      </c>
      <c r="P1062" s="33" t="s">
        <v>760</v>
      </c>
    </row>
    <row r="1063" customFormat="false" ht="15" hidden="false" customHeight="false" outlineLevel="0" collapsed="false">
      <c r="A1063" s="33" t="s">
        <v>4506</v>
      </c>
      <c r="B1063" s="33" t="s">
        <v>4507</v>
      </c>
      <c r="C1063" s="33" t="s">
        <v>4508</v>
      </c>
      <c r="D1063" s="33" t="s">
        <v>1054</v>
      </c>
      <c r="E1063" s="33" t="s">
        <v>797</v>
      </c>
      <c r="F1063" s="33" t="s">
        <v>685</v>
      </c>
      <c r="G1063" s="33" t="s">
        <v>686</v>
      </c>
      <c r="H1063" s="33" t="s">
        <v>733</v>
      </c>
      <c r="I1063" s="33" t="n">
        <v>134</v>
      </c>
      <c r="J1063" s="33" t="s">
        <v>803</v>
      </c>
      <c r="K1063" s="35" t="n">
        <v>62613</v>
      </c>
      <c r="L1063" s="36" t="n">
        <v>3.5</v>
      </c>
      <c r="M1063" s="37" t="n">
        <v>100</v>
      </c>
      <c r="N1063" s="37" t="n">
        <v>1500</v>
      </c>
      <c r="O1063" s="37" t="n">
        <v>0</v>
      </c>
      <c r="P1063" s="33" t="s">
        <v>688</v>
      </c>
    </row>
    <row r="1064" customFormat="false" ht="15" hidden="false" customHeight="false" outlineLevel="0" collapsed="false">
      <c r="A1064" s="33" t="s">
        <v>4509</v>
      </c>
      <c r="B1064" s="33" t="s">
        <v>4510</v>
      </c>
      <c r="C1064" s="33" t="s">
        <v>4511</v>
      </c>
      <c r="D1064" s="33" t="s">
        <v>4512</v>
      </c>
      <c r="E1064" s="33" t="s">
        <v>3375</v>
      </c>
      <c r="F1064" s="33" t="s">
        <v>685</v>
      </c>
      <c r="G1064" s="33" t="s">
        <v>686</v>
      </c>
      <c r="H1064" s="33" t="s">
        <v>750</v>
      </c>
      <c r="I1064" s="33" t="n">
        <v>134</v>
      </c>
      <c r="J1064" s="33" t="s">
        <v>864</v>
      </c>
      <c r="K1064" s="35" t="n">
        <v>60241</v>
      </c>
      <c r="L1064" s="36" t="n">
        <v>2.8</v>
      </c>
      <c r="M1064" s="37" t="n">
        <v>300</v>
      </c>
      <c r="N1064" s="37" t="n">
        <v>2175</v>
      </c>
      <c r="O1064" s="37" t="n">
        <v>0</v>
      </c>
      <c r="P1064" s="33" t="s">
        <v>723</v>
      </c>
    </row>
    <row r="1065" customFormat="false" ht="15" hidden="false" customHeight="false" outlineLevel="0" collapsed="false">
      <c r="A1065" s="33" t="s">
        <v>4513</v>
      </c>
      <c r="B1065" s="33" t="s">
        <v>4514</v>
      </c>
      <c r="C1065" s="33" t="s">
        <v>4515</v>
      </c>
      <c r="D1065" s="33" t="s">
        <v>4516</v>
      </c>
      <c r="E1065" s="33" t="s">
        <v>852</v>
      </c>
      <c r="F1065" s="33" t="s">
        <v>685</v>
      </c>
      <c r="G1065" s="33" t="s">
        <v>686</v>
      </c>
      <c r="H1065" s="33" t="s">
        <v>750</v>
      </c>
      <c r="I1065" s="33" t="n">
        <v>134</v>
      </c>
      <c r="J1065" s="33" t="s">
        <v>873</v>
      </c>
      <c r="K1065" s="35" t="n">
        <v>64680</v>
      </c>
      <c r="L1065" s="36" t="n">
        <v>3.3</v>
      </c>
      <c r="M1065" s="37" t="n">
        <v>0</v>
      </c>
      <c r="N1065" s="37" t="n">
        <v>10000</v>
      </c>
      <c r="O1065" s="37" t="n">
        <v>4</v>
      </c>
      <c r="P1065" s="33" t="s">
        <v>688</v>
      </c>
    </row>
    <row r="1066" customFormat="false" ht="15" hidden="false" customHeight="false" outlineLevel="0" collapsed="false">
      <c r="A1066" s="33" t="s">
        <v>4517</v>
      </c>
      <c r="B1066" s="33" t="s">
        <v>4518</v>
      </c>
      <c r="C1066" s="33" t="s">
        <v>4519</v>
      </c>
      <c r="D1066" s="33" t="s">
        <v>4520</v>
      </c>
      <c r="E1066" s="33" t="s">
        <v>879</v>
      </c>
      <c r="F1066" s="33" t="s">
        <v>685</v>
      </c>
      <c r="G1066" s="33" t="s">
        <v>686</v>
      </c>
      <c r="H1066" s="33" t="s">
        <v>687</v>
      </c>
      <c r="I1066" s="33" t="n">
        <v>134</v>
      </c>
      <c r="J1066" s="33" t="s">
        <v>689</v>
      </c>
      <c r="K1066" s="35" t="n">
        <v>62229</v>
      </c>
      <c r="L1066" s="36" t="n">
        <v>2.7</v>
      </c>
      <c r="M1066" s="37" t="n">
        <v>40</v>
      </c>
      <c r="N1066" s="37" t="n">
        <v>1404</v>
      </c>
      <c r="O1066" s="37" t="n">
        <v>0</v>
      </c>
      <c r="P1066" s="33" t="s">
        <v>688</v>
      </c>
    </row>
    <row r="1067" customFormat="false" ht="15" hidden="false" customHeight="false" outlineLevel="0" collapsed="false">
      <c r="A1067" s="33" t="s">
        <v>4521</v>
      </c>
      <c r="B1067" s="33"/>
      <c r="C1067" s="33" t="s">
        <v>4522</v>
      </c>
      <c r="D1067" s="33" t="s">
        <v>4523</v>
      </c>
      <c r="E1067" s="33" t="s">
        <v>684</v>
      </c>
      <c r="F1067" s="33" t="s">
        <v>685</v>
      </c>
      <c r="G1067" s="33" t="s">
        <v>686</v>
      </c>
      <c r="H1067" s="33" t="s">
        <v>750</v>
      </c>
      <c r="I1067" s="33" t="n">
        <v>135</v>
      </c>
      <c r="J1067" s="33" t="s">
        <v>813</v>
      </c>
      <c r="K1067" s="35" t="n">
        <v>69854</v>
      </c>
      <c r="L1067" s="36" t="n">
        <v>4.2</v>
      </c>
      <c r="M1067" s="37" t="n">
        <v>300</v>
      </c>
      <c r="N1067" s="37" t="n">
        <v>9000</v>
      </c>
      <c r="O1067" s="37" t="n">
        <v>0</v>
      </c>
      <c r="P1067" s="33" t="s">
        <v>692</v>
      </c>
    </row>
    <row r="1068" customFormat="false" ht="15" hidden="false" customHeight="false" outlineLevel="0" collapsed="false">
      <c r="A1068" s="33" t="s">
        <v>4524</v>
      </c>
      <c r="B1068" s="33"/>
      <c r="C1068" s="33" t="s">
        <v>4525</v>
      </c>
      <c r="D1068" s="33" t="s">
        <v>3553</v>
      </c>
      <c r="E1068" s="33" t="s">
        <v>749</v>
      </c>
      <c r="F1068" s="33" t="s">
        <v>685</v>
      </c>
      <c r="G1068" s="33" t="s">
        <v>686</v>
      </c>
      <c r="H1068" s="33" t="s">
        <v>750</v>
      </c>
      <c r="I1068" s="33" t="n">
        <v>135</v>
      </c>
      <c r="J1068" s="33" t="s">
        <v>746</v>
      </c>
      <c r="K1068" s="35" t="n">
        <v>65461</v>
      </c>
      <c r="L1068" s="36" t="n">
        <v>4.1</v>
      </c>
      <c r="M1068" s="37" t="n">
        <v>0</v>
      </c>
      <c r="N1068" s="37" t="n">
        <v>2400</v>
      </c>
      <c r="O1068" s="37" t="n">
        <v>0</v>
      </c>
      <c r="P1068" s="33" t="s">
        <v>692</v>
      </c>
    </row>
    <row r="1069" customFormat="false" ht="15" hidden="false" customHeight="false" outlineLevel="0" collapsed="false">
      <c r="A1069" s="33" t="s">
        <v>4526</v>
      </c>
      <c r="B1069" s="33" t="s">
        <v>4527</v>
      </c>
      <c r="C1069" s="33" t="s">
        <v>4528</v>
      </c>
      <c r="D1069" s="33" t="s">
        <v>4529</v>
      </c>
      <c r="E1069" s="33" t="s">
        <v>749</v>
      </c>
      <c r="F1069" s="33" t="s">
        <v>685</v>
      </c>
      <c r="G1069" s="33" t="s">
        <v>686</v>
      </c>
      <c r="H1069" s="33" t="s">
        <v>750</v>
      </c>
      <c r="I1069" s="33" t="n">
        <v>135</v>
      </c>
      <c r="J1069" s="33" t="s">
        <v>743</v>
      </c>
      <c r="K1069" s="35" t="n">
        <v>54350</v>
      </c>
      <c r="L1069" s="36" t="n">
        <v>2.1</v>
      </c>
      <c r="M1069" s="37" t="n">
        <v>0</v>
      </c>
      <c r="N1069" s="37" t="n">
        <v>4000</v>
      </c>
      <c r="O1069" s="37" t="n">
        <v>0</v>
      </c>
      <c r="P1069" s="33" t="s">
        <v>692</v>
      </c>
    </row>
    <row r="1070" customFormat="false" ht="15" hidden="false" customHeight="false" outlineLevel="0" collapsed="false">
      <c r="A1070" s="33" t="s">
        <v>4530</v>
      </c>
      <c r="B1070" s="33" t="s">
        <v>4531</v>
      </c>
      <c r="C1070" s="33" t="s">
        <v>4532</v>
      </c>
      <c r="D1070" s="33" t="s">
        <v>4533</v>
      </c>
      <c r="E1070" s="33" t="s">
        <v>749</v>
      </c>
      <c r="F1070" s="33" t="s">
        <v>685</v>
      </c>
      <c r="G1070" s="33" t="s">
        <v>686</v>
      </c>
      <c r="H1070" s="33" t="s">
        <v>750</v>
      </c>
      <c r="I1070" s="33" t="n">
        <v>135</v>
      </c>
      <c r="J1070" s="33" t="s">
        <v>746</v>
      </c>
      <c r="K1070" s="35" t="n">
        <v>58225</v>
      </c>
      <c r="L1070" s="36" t="n">
        <v>2.7</v>
      </c>
      <c r="M1070" s="37" t="n">
        <v>0</v>
      </c>
      <c r="N1070" s="37" t="n">
        <v>23827</v>
      </c>
      <c r="O1070" s="37" t="n">
        <v>0</v>
      </c>
      <c r="P1070" s="33" t="s">
        <v>692</v>
      </c>
    </row>
    <row r="1071" customFormat="false" ht="15" hidden="false" customHeight="false" outlineLevel="0" collapsed="false">
      <c r="A1071" s="33" t="s">
        <v>4534</v>
      </c>
      <c r="B1071" s="33" t="s">
        <v>4535</v>
      </c>
      <c r="C1071" s="33" t="s">
        <v>4536</v>
      </c>
      <c r="D1071" s="33" t="s">
        <v>4537</v>
      </c>
      <c r="E1071" s="33" t="s">
        <v>3375</v>
      </c>
      <c r="F1071" s="33" t="s">
        <v>685</v>
      </c>
      <c r="G1071" s="33" t="s">
        <v>686</v>
      </c>
      <c r="H1071" s="33" t="s">
        <v>733</v>
      </c>
      <c r="I1071" s="33" t="n">
        <v>135</v>
      </c>
      <c r="J1071" s="33" t="s">
        <v>864</v>
      </c>
      <c r="K1071" s="35" t="n">
        <v>62641</v>
      </c>
      <c r="L1071" s="36" t="n">
        <v>2.9</v>
      </c>
      <c r="M1071" s="37" t="n">
        <v>515</v>
      </c>
      <c r="N1071" s="37" t="n">
        <v>1488</v>
      </c>
      <c r="O1071" s="37" t="n">
        <v>4</v>
      </c>
      <c r="P1071" s="33" t="s">
        <v>692</v>
      </c>
    </row>
    <row r="1072" customFormat="false" ht="15" hidden="false" customHeight="false" outlineLevel="0" collapsed="false">
      <c r="A1072" s="33" t="s">
        <v>4538</v>
      </c>
      <c r="B1072" s="33"/>
      <c r="C1072" s="33" t="s">
        <v>2465</v>
      </c>
      <c r="D1072" s="33" t="s">
        <v>2465</v>
      </c>
      <c r="E1072" s="33" t="s">
        <v>879</v>
      </c>
      <c r="F1072" s="33" t="s">
        <v>685</v>
      </c>
      <c r="G1072" s="33" t="s">
        <v>686</v>
      </c>
      <c r="H1072" s="33" t="s">
        <v>687</v>
      </c>
      <c r="I1072" s="33" t="n">
        <v>135</v>
      </c>
      <c r="J1072" s="33" t="s">
        <v>689</v>
      </c>
      <c r="K1072" s="35" t="n">
        <v>67168</v>
      </c>
      <c r="L1072" s="36" t="n">
        <v>3.9</v>
      </c>
      <c r="M1072" s="37" t="n">
        <v>50</v>
      </c>
      <c r="N1072" s="37" t="n">
        <v>1219</v>
      </c>
      <c r="O1072" s="37" t="n">
        <v>0</v>
      </c>
      <c r="P1072" s="33" t="s">
        <v>688</v>
      </c>
    </row>
    <row r="1073" customFormat="false" ht="15" hidden="false" customHeight="false" outlineLevel="0" collapsed="false">
      <c r="A1073" s="33" t="s">
        <v>4539</v>
      </c>
      <c r="B1073" s="33" t="s">
        <v>4540</v>
      </c>
      <c r="C1073" s="33" t="s">
        <v>4541</v>
      </c>
      <c r="D1073" s="33" t="s">
        <v>4542</v>
      </c>
      <c r="E1073" s="33" t="s">
        <v>2592</v>
      </c>
      <c r="F1073" s="33" t="s">
        <v>685</v>
      </c>
      <c r="G1073" s="33" t="s">
        <v>686</v>
      </c>
      <c r="H1073" s="33" t="s">
        <v>764</v>
      </c>
      <c r="I1073" s="33" t="n">
        <v>135</v>
      </c>
      <c r="J1073" s="33" t="s">
        <v>799</v>
      </c>
      <c r="K1073" s="35" t="n">
        <v>62406</v>
      </c>
      <c r="L1073" s="36" t="n">
        <v>2.9</v>
      </c>
      <c r="M1073" s="37" t="n">
        <v>1800</v>
      </c>
      <c r="N1073" s="37" t="n">
        <v>10000</v>
      </c>
      <c r="O1073" s="37" t="n">
        <v>0</v>
      </c>
      <c r="P1073" s="33" t="s">
        <v>688</v>
      </c>
    </row>
    <row r="1074" customFormat="false" ht="15" hidden="false" customHeight="false" outlineLevel="0" collapsed="false">
      <c r="A1074" s="33" t="s">
        <v>4543</v>
      </c>
      <c r="B1074" s="33" t="s">
        <v>4544</v>
      </c>
      <c r="C1074" s="33" t="s">
        <v>4545</v>
      </c>
      <c r="D1074" s="33" t="s">
        <v>4546</v>
      </c>
      <c r="E1074" s="33" t="s">
        <v>2319</v>
      </c>
      <c r="F1074" s="33" t="s">
        <v>685</v>
      </c>
      <c r="G1074" s="33" t="s">
        <v>686</v>
      </c>
      <c r="H1074" s="33" t="s">
        <v>4547</v>
      </c>
      <c r="I1074" s="33" t="n">
        <v>135</v>
      </c>
      <c r="J1074" s="33" t="s">
        <v>789</v>
      </c>
      <c r="K1074" s="35" t="n">
        <v>87842</v>
      </c>
      <c r="L1074" s="36" t="n">
        <v>5.9</v>
      </c>
      <c r="M1074" s="37" t="n">
        <v>2058</v>
      </c>
      <c r="N1074" s="37" t="n">
        <v>4168</v>
      </c>
      <c r="O1074" s="37" t="n">
        <v>12</v>
      </c>
      <c r="P1074" s="33" t="s">
        <v>742</v>
      </c>
    </row>
    <row r="1075" customFormat="false" ht="15" hidden="false" customHeight="false" outlineLevel="0" collapsed="false">
      <c r="A1075" s="33" t="s">
        <v>4548</v>
      </c>
      <c r="B1075" s="33" t="s">
        <v>4549</v>
      </c>
      <c r="C1075" s="33" t="s">
        <v>4550</v>
      </c>
      <c r="D1075" s="33" t="s">
        <v>4551</v>
      </c>
      <c r="E1075" s="33" t="s">
        <v>696</v>
      </c>
      <c r="F1075" s="33" t="s">
        <v>685</v>
      </c>
      <c r="G1075" s="33" t="s">
        <v>686</v>
      </c>
      <c r="H1075" s="33" t="s">
        <v>687</v>
      </c>
      <c r="I1075" s="33" t="n">
        <v>136</v>
      </c>
      <c r="J1075" s="33" t="s">
        <v>698</v>
      </c>
      <c r="K1075" s="35" t="n">
        <v>98388</v>
      </c>
      <c r="L1075" s="36" t="n">
        <v>9.8</v>
      </c>
      <c r="M1075" s="37" t="n">
        <v>1000</v>
      </c>
      <c r="N1075" s="37" t="n">
        <v>12000</v>
      </c>
      <c r="O1075" s="37" t="n">
        <v>0</v>
      </c>
      <c r="P1075" s="33" t="s">
        <v>828</v>
      </c>
    </row>
    <row r="1076" customFormat="false" ht="15" hidden="false" customHeight="false" outlineLevel="0" collapsed="false">
      <c r="A1076" s="33" t="s">
        <v>4552</v>
      </c>
      <c r="B1076" s="33" t="s">
        <v>4553</v>
      </c>
      <c r="C1076" s="33" t="s">
        <v>4554</v>
      </c>
      <c r="D1076" s="33" t="s">
        <v>4555</v>
      </c>
      <c r="E1076" s="33" t="s">
        <v>706</v>
      </c>
      <c r="F1076" s="33" t="s">
        <v>685</v>
      </c>
      <c r="G1076" s="33" t="s">
        <v>686</v>
      </c>
      <c r="H1076" s="33" t="s">
        <v>750</v>
      </c>
      <c r="I1076" s="33" t="n">
        <v>136</v>
      </c>
      <c r="J1076" s="33" t="s">
        <v>703</v>
      </c>
      <c r="K1076" s="35" t="n">
        <v>120733</v>
      </c>
      <c r="L1076" s="36" t="n">
        <v>8.2</v>
      </c>
      <c r="M1076" s="37" t="n">
        <v>763</v>
      </c>
      <c r="N1076" s="37" t="n">
        <v>4938</v>
      </c>
      <c r="O1076" s="37" t="n">
        <v>1</v>
      </c>
      <c r="P1076" s="33" t="s">
        <v>711</v>
      </c>
    </row>
    <row r="1077" customFormat="false" ht="15" hidden="false" customHeight="false" outlineLevel="0" collapsed="false">
      <c r="A1077" s="33" t="s">
        <v>4556</v>
      </c>
      <c r="B1077" s="33" t="s">
        <v>4557</v>
      </c>
      <c r="C1077" s="33" t="s">
        <v>4558</v>
      </c>
      <c r="D1077" s="33" t="s">
        <v>3687</v>
      </c>
      <c r="E1077" s="33" t="s">
        <v>710</v>
      </c>
      <c r="F1077" s="33" t="s">
        <v>685</v>
      </c>
      <c r="G1077" s="33" t="s">
        <v>686</v>
      </c>
      <c r="H1077" s="33" t="s">
        <v>687</v>
      </c>
      <c r="I1077" s="33" t="n">
        <v>136</v>
      </c>
      <c r="J1077" s="33" t="s">
        <v>737</v>
      </c>
      <c r="K1077" s="35" t="n">
        <v>91533</v>
      </c>
      <c r="L1077" s="36" t="n">
        <v>7.2</v>
      </c>
      <c r="M1077" s="37" t="n">
        <v>12997</v>
      </c>
      <c r="N1077" s="37" t="n">
        <v>14023</v>
      </c>
      <c r="O1077" s="37" t="n">
        <v>35</v>
      </c>
      <c r="P1077" s="33" t="s">
        <v>688</v>
      </c>
    </row>
    <row r="1078" customFormat="false" ht="15" hidden="false" customHeight="false" outlineLevel="0" collapsed="false">
      <c r="A1078" s="33" t="s">
        <v>4559</v>
      </c>
      <c r="B1078" s="33" t="s">
        <v>4560</v>
      </c>
      <c r="C1078" s="33" t="s">
        <v>4561</v>
      </c>
      <c r="D1078" s="33" t="s">
        <v>4562</v>
      </c>
      <c r="E1078" s="33" t="s">
        <v>749</v>
      </c>
      <c r="F1078" s="33" t="s">
        <v>685</v>
      </c>
      <c r="G1078" s="33" t="s">
        <v>686</v>
      </c>
      <c r="H1078" s="33" t="s">
        <v>733</v>
      </c>
      <c r="I1078" s="33" t="n">
        <v>136</v>
      </c>
      <c r="J1078" s="33" t="s">
        <v>793</v>
      </c>
      <c r="K1078" s="35" t="n">
        <v>67008</v>
      </c>
      <c r="L1078" s="36" t="n">
        <v>4.3</v>
      </c>
      <c r="M1078" s="37" t="n">
        <v>0</v>
      </c>
      <c r="N1078" s="37" t="n">
        <v>12000</v>
      </c>
      <c r="O1078" s="37" t="n">
        <v>1</v>
      </c>
      <c r="P1078" s="33" t="s">
        <v>688</v>
      </c>
    </row>
    <row r="1079" customFormat="false" ht="15" hidden="false" customHeight="false" outlineLevel="0" collapsed="false">
      <c r="A1079" s="33" t="s">
        <v>4563</v>
      </c>
      <c r="B1079" s="33" t="s">
        <v>4564</v>
      </c>
      <c r="C1079" s="33" t="s">
        <v>1482</v>
      </c>
      <c r="D1079" s="33" t="s">
        <v>1482</v>
      </c>
      <c r="E1079" s="33" t="s">
        <v>754</v>
      </c>
      <c r="F1079" s="33" t="s">
        <v>685</v>
      </c>
      <c r="G1079" s="33" t="s">
        <v>686</v>
      </c>
      <c r="H1079" s="33" t="s">
        <v>687</v>
      </c>
      <c r="I1079" s="33" t="n">
        <v>136</v>
      </c>
      <c r="J1079" s="33" t="s">
        <v>755</v>
      </c>
      <c r="K1079" s="35" t="n">
        <v>80398</v>
      </c>
      <c r="L1079" s="36" t="n">
        <v>6.1</v>
      </c>
      <c r="M1079" s="37" t="n">
        <v>855</v>
      </c>
      <c r="N1079" s="37" t="n">
        <v>10373</v>
      </c>
      <c r="O1079" s="37" t="n">
        <v>0</v>
      </c>
      <c r="P1079" s="33" t="s">
        <v>692</v>
      </c>
    </row>
    <row r="1080" customFormat="false" ht="15" hidden="false" customHeight="false" outlineLevel="0" collapsed="false">
      <c r="A1080" s="33" t="s">
        <v>4565</v>
      </c>
      <c r="B1080" s="33" t="s">
        <v>4566</v>
      </c>
      <c r="C1080" s="33" t="s">
        <v>4567</v>
      </c>
      <c r="D1080" s="33" t="s">
        <v>1556</v>
      </c>
      <c r="E1080" s="33" t="s">
        <v>3119</v>
      </c>
      <c r="F1080" s="33" t="s">
        <v>685</v>
      </c>
      <c r="G1080" s="33" t="s">
        <v>686</v>
      </c>
      <c r="H1080" s="33" t="s">
        <v>687</v>
      </c>
      <c r="I1080" s="33" t="n">
        <v>136</v>
      </c>
      <c r="J1080" s="33" t="s">
        <v>761</v>
      </c>
      <c r="K1080" s="35" t="n">
        <v>77854</v>
      </c>
      <c r="L1080" s="36" t="n">
        <v>5.7</v>
      </c>
      <c r="M1080" s="37" t="n">
        <v>10924</v>
      </c>
      <c r="N1080" s="37" t="n">
        <v>45160</v>
      </c>
      <c r="O1080" s="37" t="n">
        <v>23</v>
      </c>
      <c r="P1080" s="33" t="s">
        <v>742</v>
      </c>
    </row>
    <row r="1081" customFormat="false" ht="15" hidden="false" customHeight="false" outlineLevel="0" collapsed="false">
      <c r="A1081" s="33" t="s">
        <v>4568</v>
      </c>
      <c r="B1081" s="33" t="s">
        <v>4569</v>
      </c>
      <c r="C1081" s="33" t="s">
        <v>4570</v>
      </c>
      <c r="D1081" s="33" t="s">
        <v>4571</v>
      </c>
      <c r="E1081" s="33" t="s">
        <v>1343</v>
      </c>
      <c r="F1081" s="33" t="s">
        <v>685</v>
      </c>
      <c r="G1081" s="33" t="s">
        <v>686</v>
      </c>
      <c r="H1081" s="33" t="s">
        <v>764</v>
      </c>
      <c r="I1081" s="33" t="n">
        <v>136</v>
      </c>
      <c r="J1081" s="33" t="s">
        <v>829</v>
      </c>
      <c r="K1081" s="35" t="n">
        <v>128824</v>
      </c>
      <c r="L1081" s="36" t="n">
        <v>13.3</v>
      </c>
      <c r="M1081" s="37" t="n">
        <v>996</v>
      </c>
      <c r="N1081" s="37" t="n">
        <v>40248</v>
      </c>
      <c r="O1081" s="37" t="n">
        <v>5</v>
      </c>
      <c r="P1081" s="33" t="s">
        <v>688</v>
      </c>
    </row>
    <row r="1082" customFormat="false" ht="15" hidden="false" customHeight="false" outlineLevel="0" collapsed="false">
      <c r="A1082" s="33" t="s">
        <v>4572</v>
      </c>
      <c r="B1082" s="33" t="s">
        <v>4573</v>
      </c>
      <c r="C1082" s="33" t="s">
        <v>4574</v>
      </c>
      <c r="D1082" s="33" t="s">
        <v>4575</v>
      </c>
      <c r="E1082" s="33" t="s">
        <v>852</v>
      </c>
      <c r="F1082" s="33" t="s">
        <v>685</v>
      </c>
      <c r="G1082" s="33" t="s">
        <v>686</v>
      </c>
      <c r="H1082" s="33" t="s">
        <v>750</v>
      </c>
      <c r="I1082" s="33" t="n">
        <v>136</v>
      </c>
      <c r="J1082" s="33" t="s">
        <v>853</v>
      </c>
      <c r="K1082" s="35" t="n">
        <v>66935</v>
      </c>
      <c r="L1082" s="36" t="n">
        <v>4</v>
      </c>
      <c r="M1082" s="37" t="n">
        <v>5000</v>
      </c>
      <c r="N1082" s="37" t="n">
        <v>5000</v>
      </c>
      <c r="O1082" s="37" t="n">
        <v>2</v>
      </c>
      <c r="P1082" s="33" t="s">
        <v>688</v>
      </c>
    </row>
    <row r="1083" customFormat="false" ht="15" hidden="false" customHeight="false" outlineLevel="0" collapsed="false">
      <c r="A1083" s="33" t="s">
        <v>4576</v>
      </c>
      <c r="B1083" s="33" t="s">
        <v>4577</v>
      </c>
      <c r="C1083" s="33" t="s">
        <v>4578</v>
      </c>
      <c r="D1083" s="33" t="s">
        <v>4579</v>
      </c>
      <c r="E1083" s="33" t="s">
        <v>1395</v>
      </c>
      <c r="F1083" s="33" t="s">
        <v>685</v>
      </c>
      <c r="G1083" s="33" t="s">
        <v>686</v>
      </c>
      <c r="H1083" s="33" t="s">
        <v>733</v>
      </c>
      <c r="I1083" s="33" t="n">
        <v>136</v>
      </c>
      <c r="J1083" s="33" t="s">
        <v>825</v>
      </c>
      <c r="K1083" s="35" t="n">
        <v>84650</v>
      </c>
      <c r="L1083" s="36" t="n">
        <v>6.5</v>
      </c>
      <c r="M1083" s="37" t="n">
        <v>0</v>
      </c>
      <c r="N1083" s="37" t="n">
        <v>630</v>
      </c>
      <c r="O1083" s="37" t="n">
        <v>0</v>
      </c>
      <c r="P1083" s="33" t="s">
        <v>760</v>
      </c>
    </row>
    <row r="1084" customFormat="false" ht="15" hidden="false" customHeight="false" outlineLevel="0" collapsed="false">
      <c r="A1084" s="33" t="s">
        <v>4580</v>
      </c>
      <c r="B1084" s="33"/>
      <c r="C1084" s="33" t="s">
        <v>4581</v>
      </c>
      <c r="D1084" s="33" t="s">
        <v>4582</v>
      </c>
      <c r="E1084" s="33" t="s">
        <v>1951</v>
      </c>
      <c r="F1084" s="33" t="s">
        <v>685</v>
      </c>
      <c r="G1084" s="33" t="s">
        <v>686</v>
      </c>
      <c r="H1084" s="33" t="s">
        <v>687</v>
      </c>
      <c r="I1084" s="33" t="n">
        <v>137</v>
      </c>
      <c r="J1084" s="33" t="s">
        <v>746</v>
      </c>
      <c r="K1084" s="35" t="n">
        <v>89623</v>
      </c>
      <c r="L1084" s="36" t="n">
        <v>7.3</v>
      </c>
      <c r="M1084" s="37" t="n">
        <v>0</v>
      </c>
      <c r="N1084" s="37" t="n">
        <v>22700</v>
      </c>
      <c r="O1084" s="37" t="n">
        <v>0</v>
      </c>
      <c r="P1084" s="33" t="s">
        <v>760</v>
      </c>
    </row>
    <row r="1085" customFormat="false" ht="15" hidden="false" customHeight="false" outlineLevel="0" collapsed="false">
      <c r="A1085" s="33" t="s">
        <v>4583</v>
      </c>
      <c r="B1085" s="33" t="s">
        <v>4584</v>
      </c>
      <c r="C1085" s="33" t="s">
        <v>4585</v>
      </c>
      <c r="D1085" s="33" t="s">
        <v>4586</v>
      </c>
      <c r="E1085" s="33" t="s">
        <v>1951</v>
      </c>
      <c r="F1085" s="33" t="s">
        <v>685</v>
      </c>
      <c r="G1085" s="33" t="s">
        <v>686</v>
      </c>
      <c r="H1085" s="33" t="s">
        <v>750</v>
      </c>
      <c r="I1085" s="33" t="n">
        <v>137</v>
      </c>
      <c r="J1085" s="33" t="s">
        <v>746</v>
      </c>
      <c r="K1085" s="35" t="n">
        <v>85417</v>
      </c>
      <c r="L1085" s="36" t="n">
        <v>6.7</v>
      </c>
      <c r="M1085" s="37" t="n">
        <v>0</v>
      </c>
      <c r="N1085" s="37" t="n">
        <v>14600</v>
      </c>
      <c r="O1085" s="37" t="n">
        <v>2</v>
      </c>
      <c r="P1085" s="33" t="s">
        <v>828</v>
      </c>
    </row>
    <row r="1086" customFormat="false" ht="15" hidden="false" customHeight="false" outlineLevel="0" collapsed="false">
      <c r="A1086" s="33" t="s">
        <v>4587</v>
      </c>
      <c r="B1086" s="33" t="s">
        <v>4588</v>
      </c>
      <c r="C1086" s="33" t="s">
        <v>4589</v>
      </c>
      <c r="D1086" s="33" t="s">
        <v>4590</v>
      </c>
      <c r="E1086" s="33" t="s">
        <v>754</v>
      </c>
      <c r="F1086" s="33" t="s">
        <v>685</v>
      </c>
      <c r="G1086" s="33" t="s">
        <v>686</v>
      </c>
      <c r="H1086" s="33" t="s">
        <v>687</v>
      </c>
      <c r="I1086" s="33" t="n">
        <v>137</v>
      </c>
      <c r="J1086" s="33" t="s">
        <v>765</v>
      </c>
      <c r="K1086" s="35" t="n">
        <v>69062</v>
      </c>
      <c r="L1086" s="36" t="n">
        <v>3.2</v>
      </c>
      <c r="M1086" s="37" t="n">
        <v>500</v>
      </c>
      <c r="N1086" s="37" t="n">
        <v>3500</v>
      </c>
      <c r="O1086" s="37" t="n">
        <v>0</v>
      </c>
      <c r="P1086" s="33" t="s">
        <v>742</v>
      </c>
    </row>
    <row r="1087" customFormat="false" ht="15" hidden="false" customHeight="false" outlineLevel="0" collapsed="false">
      <c r="A1087" s="33" t="s">
        <v>4591</v>
      </c>
      <c r="B1087" s="33"/>
      <c r="C1087" s="33" t="s">
        <v>4592</v>
      </c>
      <c r="D1087" s="33" t="s">
        <v>4592</v>
      </c>
      <c r="E1087" s="33" t="s">
        <v>2677</v>
      </c>
      <c r="F1087" s="33" t="s">
        <v>685</v>
      </c>
      <c r="G1087" s="33" t="s">
        <v>686</v>
      </c>
      <c r="H1087" s="33" t="s">
        <v>750</v>
      </c>
      <c r="I1087" s="33" t="n">
        <v>137</v>
      </c>
      <c r="J1087" s="33" t="s">
        <v>751</v>
      </c>
      <c r="K1087" s="35" t="n">
        <v>79825</v>
      </c>
      <c r="L1087" s="36" t="n">
        <v>5.4</v>
      </c>
      <c r="M1087" s="37" t="n">
        <v>0</v>
      </c>
      <c r="N1087" s="37" t="n">
        <v>5000</v>
      </c>
      <c r="O1087" s="37" t="n">
        <v>2</v>
      </c>
      <c r="P1087" s="33" t="s">
        <v>742</v>
      </c>
    </row>
    <row r="1088" customFormat="false" ht="15" hidden="false" customHeight="false" outlineLevel="0" collapsed="false">
      <c r="A1088" s="33" t="s">
        <v>4593</v>
      </c>
      <c r="B1088" s="33" t="s">
        <v>4594</v>
      </c>
      <c r="C1088" s="33" t="s">
        <v>4595</v>
      </c>
      <c r="D1088" s="33" t="s">
        <v>4596</v>
      </c>
      <c r="E1088" s="33" t="s">
        <v>2677</v>
      </c>
      <c r="F1088" s="33" t="s">
        <v>685</v>
      </c>
      <c r="G1088" s="33" t="s">
        <v>686</v>
      </c>
      <c r="H1088" s="33" t="s">
        <v>687</v>
      </c>
      <c r="I1088" s="33" t="n">
        <v>137</v>
      </c>
      <c r="J1088" s="33" t="s">
        <v>751</v>
      </c>
      <c r="K1088" s="35" t="n">
        <v>79260</v>
      </c>
      <c r="L1088" s="36" t="n">
        <v>5.2</v>
      </c>
      <c r="M1088" s="37" t="n">
        <v>12340</v>
      </c>
      <c r="N1088" s="37" t="n">
        <v>23500</v>
      </c>
      <c r="O1088" s="37" t="n">
        <v>51</v>
      </c>
      <c r="P1088" s="33" t="s">
        <v>688</v>
      </c>
    </row>
    <row r="1089" customFormat="false" ht="15" hidden="false" customHeight="false" outlineLevel="0" collapsed="false">
      <c r="A1089" s="33" t="s">
        <v>4597</v>
      </c>
      <c r="B1089" s="33"/>
      <c r="C1089" s="33" t="s">
        <v>4598</v>
      </c>
      <c r="D1089" s="33" t="s">
        <v>4599</v>
      </c>
      <c r="E1089" s="33" t="s">
        <v>824</v>
      </c>
      <c r="F1089" s="33" t="s">
        <v>685</v>
      </c>
      <c r="G1089" s="33" t="s">
        <v>686</v>
      </c>
      <c r="H1089" s="33" t="s">
        <v>750</v>
      </c>
      <c r="I1089" s="33" t="n">
        <v>137</v>
      </c>
      <c r="J1089" s="33" t="s">
        <v>839</v>
      </c>
      <c r="K1089" s="35" t="n">
        <v>71691</v>
      </c>
      <c r="L1089" s="36" t="n">
        <v>4.4</v>
      </c>
      <c r="M1089" s="37" t="n">
        <v>25</v>
      </c>
      <c r="N1089" s="37" t="n">
        <v>1500</v>
      </c>
      <c r="O1089" s="37" t="n">
        <v>0</v>
      </c>
      <c r="P1089" s="33" t="s">
        <v>742</v>
      </c>
    </row>
    <row r="1090" customFormat="false" ht="15" hidden="false" customHeight="false" outlineLevel="0" collapsed="false">
      <c r="A1090" s="33" t="s">
        <v>4600</v>
      </c>
      <c r="B1090" s="33" t="s">
        <v>4601</v>
      </c>
      <c r="C1090" s="33" t="s">
        <v>4602</v>
      </c>
      <c r="D1090" s="33" t="s">
        <v>3983</v>
      </c>
      <c r="E1090" s="33" t="s">
        <v>2437</v>
      </c>
      <c r="F1090" s="33" t="s">
        <v>685</v>
      </c>
      <c r="G1090" s="33" t="s">
        <v>686</v>
      </c>
      <c r="H1090" s="33" t="s">
        <v>1768</v>
      </c>
      <c r="I1090" s="33" t="n">
        <v>137</v>
      </c>
      <c r="J1090" s="33" t="s">
        <v>768</v>
      </c>
      <c r="K1090" s="35" t="n">
        <v>82766</v>
      </c>
      <c r="L1090" s="36" t="n">
        <v>6.4</v>
      </c>
      <c r="M1090" s="37" t="n">
        <v>675</v>
      </c>
      <c r="N1090" s="37" t="n">
        <v>9875</v>
      </c>
      <c r="O1090" s="37" t="n">
        <v>1</v>
      </c>
      <c r="P1090" s="33" t="s">
        <v>688</v>
      </c>
    </row>
    <row r="1091" customFormat="false" ht="15" hidden="false" customHeight="false" outlineLevel="0" collapsed="false">
      <c r="A1091" s="33" t="s">
        <v>4603</v>
      </c>
      <c r="B1091" s="33"/>
      <c r="C1091" s="33" t="s">
        <v>4604</v>
      </c>
      <c r="D1091" s="33" t="s">
        <v>1082</v>
      </c>
      <c r="E1091" s="33" t="s">
        <v>842</v>
      </c>
      <c r="F1091" s="33" t="s">
        <v>685</v>
      </c>
      <c r="G1091" s="33" t="s">
        <v>686</v>
      </c>
      <c r="H1091" s="33" t="s">
        <v>764</v>
      </c>
      <c r="I1091" s="33" t="n">
        <v>137</v>
      </c>
      <c r="J1091" s="33" t="s">
        <v>778</v>
      </c>
      <c r="K1091" s="35" t="n">
        <v>69370</v>
      </c>
      <c r="L1091" s="36" t="n">
        <v>3.8</v>
      </c>
      <c r="M1091" s="37" t="n">
        <v>370</v>
      </c>
      <c r="N1091" s="37" t="n">
        <v>2200</v>
      </c>
      <c r="O1091" s="37" t="n">
        <v>0</v>
      </c>
      <c r="P1091" s="33" t="s">
        <v>688</v>
      </c>
    </row>
    <row r="1092" customFormat="false" ht="15" hidden="false" customHeight="false" outlineLevel="0" collapsed="false">
      <c r="A1092" s="33" t="s">
        <v>4605</v>
      </c>
      <c r="B1092" s="33" t="s">
        <v>4606</v>
      </c>
      <c r="C1092" s="33" t="s">
        <v>4607</v>
      </c>
      <c r="D1092" s="33" t="s">
        <v>4608</v>
      </c>
      <c r="E1092" s="33" t="s">
        <v>1069</v>
      </c>
      <c r="F1092" s="33" t="s">
        <v>685</v>
      </c>
      <c r="G1092" s="33" t="s">
        <v>686</v>
      </c>
      <c r="H1092" s="33" t="s">
        <v>909</v>
      </c>
      <c r="I1092" s="33" t="n">
        <v>137</v>
      </c>
      <c r="J1092" s="33" t="s">
        <v>793</v>
      </c>
      <c r="K1092" s="35" t="n">
        <v>64660</v>
      </c>
      <c r="L1092" s="36" t="n">
        <v>3.8</v>
      </c>
      <c r="M1092" s="37" t="n">
        <v>412</v>
      </c>
      <c r="N1092" s="37" t="n">
        <v>2118</v>
      </c>
      <c r="O1092" s="37" t="n">
        <v>0</v>
      </c>
      <c r="P1092" s="33" t="s">
        <v>692</v>
      </c>
    </row>
    <row r="1093" customFormat="false" ht="15" hidden="false" customHeight="false" outlineLevel="0" collapsed="false">
      <c r="A1093" s="33" t="s">
        <v>4609</v>
      </c>
      <c r="B1093" s="33" t="s">
        <v>4610</v>
      </c>
      <c r="C1093" s="33" t="s">
        <v>4611</v>
      </c>
      <c r="D1093" s="33" t="s">
        <v>4612</v>
      </c>
      <c r="E1093" s="33" t="s">
        <v>2215</v>
      </c>
      <c r="F1093" s="33" t="s">
        <v>685</v>
      </c>
      <c r="G1093" s="33" t="s">
        <v>686</v>
      </c>
      <c r="H1093" s="33" t="s">
        <v>750</v>
      </c>
      <c r="I1093" s="33" t="n">
        <v>137</v>
      </c>
      <c r="J1093" s="33" t="s">
        <v>751</v>
      </c>
      <c r="K1093" s="35" t="n">
        <v>87540</v>
      </c>
      <c r="L1093" s="36" t="n">
        <v>6.4</v>
      </c>
      <c r="M1093" s="37" t="n">
        <v>2500</v>
      </c>
      <c r="N1093" s="37" t="n">
        <v>10000</v>
      </c>
      <c r="O1093" s="37" t="n">
        <v>7</v>
      </c>
      <c r="P1093" s="33" t="s">
        <v>688</v>
      </c>
    </row>
    <row r="1094" customFormat="false" ht="15" hidden="false" customHeight="false" outlineLevel="0" collapsed="false">
      <c r="A1094" s="33" t="s">
        <v>4613</v>
      </c>
      <c r="B1094" s="33"/>
      <c r="C1094" s="33" t="s">
        <v>4614</v>
      </c>
      <c r="D1094" s="33" t="s">
        <v>4614</v>
      </c>
      <c r="E1094" s="33" t="s">
        <v>2215</v>
      </c>
      <c r="F1094" s="33" t="s">
        <v>883</v>
      </c>
      <c r="G1094" s="33" t="s">
        <v>686</v>
      </c>
      <c r="H1094" s="33" t="s">
        <v>885</v>
      </c>
      <c r="I1094" s="33" t="n">
        <v>137</v>
      </c>
      <c r="J1094" s="33" t="s">
        <v>751</v>
      </c>
      <c r="K1094" s="35" t="n">
        <v>93297</v>
      </c>
      <c r="L1094" s="36" t="n">
        <v>7.3</v>
      </c>
      <c r="M1094" s="37" t="n">
        <v>1500</v>
      </c>
      <c r="N1094" s="37" t="n">
        <v>6000</v>
      </c>
      <c r="O1094" s="37" t="n">
        <v>0</v>
      </c>
      <c r="P1094" s="33" t="s">
        <v>1623</v>
      </c>
    </row>
    <row r="1095" customFormat="false" ht="15" hidden="false" customHeight="false" outlineLevel="0" collapsed="false">
      <c r="A1095" s="33" t="s">
        <v>4615</v>
      </c>
      <c r="B1095" s="33" t="s">
        <v>4616</v>
      </c>
      <c r="C1095" s="33" t="s">
        <v>4617</v>
      </c>
      <c r="D1095" s="33" t="s">
        <v>4618</v>
      </c>
      <c r="E1095" s="33" t="s">
        <v>1951</v>
      </c>
      <c r="F1095" s="33" t="s">
        <v>685</v>
      </c>
      <c r="G1095" s="33" t="s">
        <v>686</v>
      </c>
      <c r="H1095" s="33" t="s">
        <v>767</v>
      </c>
      <c r="I1095" s="33" t="n">
        <v>138</v>
      </c>
      <c r="J1095" s="33" t="s">
        <v>746</v>
      </c>
      <c r="K1095" s="35" t="n">
        <v>74457</v>
      </c>
      <c r="L1095" s="36" t="n">
        <v>5.4</v>
      </c>
      <c r="M1095" s="37" t="n">
        <v>0</v>
      </c>
      <c r="N1095" s="37" t="n">
        <v>22400</v>
      </c>
      <c r="O1095" s="37" t="n">
        <v>0</v>
      </c>
      <c r="P1095" s="33" t="s">
        <v>760</v>
      </c>
    </row>
    <row r="1096" customFormat="false" ht="15" hidden="false" customHeight="false" outlineLevel="0" collapsed="false">
      <c r="A1096" s="33" t="s">
        <v>4619</v>
      </c>
      <c r="B1096" s="33" t="s">
        <v>4620</v>
      </c>
      <c r="C1096" s="33" t="s">
        <v>4621</v>
      </c>
      <c r="D1096" s="33" t="s">
        <v>2909</v>
      </c>
      <c r="E1096" s="33" t="s">
        <v>1951</v>
      </c>
      <c r="F1096" s="33" t="s">
        <v>685</v>
      </c>
      <c r="G1096" s="33" t="s">
        <v>686</v>
      </c>
      <c r="H1096" s="33" t="s">
        <v>687</v>
      </c>
      <c r="I1096" s="33" t="n">
        <v>138</v>
      </c>
      <c r="J1096" s="33" t="s">
        <v>746</v>
      </c>
      <c r="K1096" s="35" t="n">
        <v>77833</v>
      </c>
      <c r="L1096" s="36" t="n">
        <v>5.9</v>
      </c>
      <c r="M1096" s="37" t="n">
        <v>1860</v>
      </c>
      <c r="N1096" s="37" t="n">
        <v>16800</v>
      </c>
      <c r="O1096" s="37" t="n">
        <v>2</v>
      </c>
      <c r="P1096" s="33" t="s">
        <v>828</v>
      </c>
    </row>
    <row r="1097" customFormat="false" ht="15" hidden="false" customHeight="false" outlineLevel="0" collapsed="false">
      <c r="A1097" s="33" t="s">
        <v>4622</v>
      </c>
      <c r="B1097" s="33" t="s">
        <v>4623</v>
      </c>
      <c r="C1097" s="33" t="s">
        <v>4624</v>
      </c>
      <c r="D1097" s="33" t="s">
        <v>4105</v>
      </c>
      <c r="E1097" s="33" t="s">
        <v>696</v>
      </c>
      <c r="F1097" s="33" t="s">
        <v>685</v>
      </c>
      <c r="G1097" s="33" t="s">
        <v>686</v>
      </c>
      <c r="H1097" s="33" t="s">
        <v>764</v>
      </c>
      <c r="I1097" s="33" t="n">
        <v>138</v>
      </c>
      <c r="J1097" s="33" t="s">
        <v>693</v>
      </c>
      <c r="K1097" s="35" t="n">
        <v>106196</v>
      </c>
      <c r="L1097" s="36" t="n">
        <v>11.2</v>
      </c>
      <c r="M1097" s="37" t="n">
        <v>2533</v>
      </c>
      <c r="N1097" s="37" t="n">
        <v>33488</v>
      </c>
      <c r="O1097" s="37" t="n">
        <v>10</v>
      </c>
      <c r="P1097" s="33" t="s">
        <v>688</v>
      </c>
    </row>
    <row r="1098" customFormat="false" ht="15" hidden="false" customHeight="false" outlineLevel="0" collapsed="false">
      <c r="A1098" s="33" t="s">
        <v>4625</v>
      </c>
      <c r="B1098" s="33" t="s">
        <v>4626</v>
      </c>
      <c r="C1098" s="33" t="s">
        <v>4627</v>
      </c>
      <c r="D1098" s="33" t="s">
        <v>4628</v>
      </c>
      <c r="E1098" s="33" t="s">
        <v>4368</v>
      </c>
      <c r="F1098" s="33" t="s">
        <v>685</v>
      </c>
      <c r="G1098" s="33" t="s">
        <v>686</v>
      </c>
      <c r="H1098" s="33" t="s">
        <v>687</v>
      </c>
      <c r="I1098" s="33" t="n">
        <v>138</v>
      </c>
      <c r="J1098" s="33" t="s">
        <v>789</v>
      </c>
      <c r="K1098" s="35" t="n">
        <v>90564</v>
      </c>
      <c r="L1098" s="36" t="n">
        <v>5.5</v>
      </c>
      <c r="M1098" s="37" t="n">
        <v>600</v>
      </c>
      <c r="N1098" s="37" t="n">
        <v>12000</v>
      </c>
      <c r="O1098" s="37" t="n">
        <v>0</v>
      </c>
      <c r="P1098" s="33" t="s">
        <v>723</v>
      </c>
    </row>
    <row r="1099" customFormat="false" ht="15" hidden="false" customHeight="false" outlineLevel="0" collapsed="false">
      <c r="A1099" s="33" t="s">
        <v>4629</v>
      </c>
      <c r="B1099" s="33"/>
      <c r="C1099" s="33" t="s">
        <v>4585</v>
      </c>
      <c r="D1099" s="33" t="s">
        <v>1039</v>
      </c>
      <c r="E1099" s="33" t="s">
        <v>754</v>
      </c>
      <c r="F1099" s="33" t="s">
        <v>685</v>
      </c>
      <c r="G1099" s="33" t="s">
        <v>686</v>
      </c>
      <c r="H1099" s="33" t="s">
        <v>750</v>
      </c>
      <c r="I1099" s="33" t="n">
        <v>138</v>
      </c>
      <c r="J1099" s="33" t="s">
        <v>765</v>
      </c>
      <c r="K1099" s="35" t="n">
        <v>74475</v>
      </c>
      <c r="L1099" s="36" t="n">
        <v>4.5</v>
      </c>
      <c r="M1099" s="37" t="n">
        <v>0</v>
      </c>
      <c r="N1099" s="37" t="n">
        <v>6700</v>
      </c>
      <c r="O1099" s="37" t="n">
        <v>0</v>
      </c>
      <c r="P1099" s="33" t="s">
        <v>692</v>
      </c>
    </row>
    <row r="1100" customFormat="false" ht="15" hidden="false" customHeight="false" outlineLevel="0" collapsed="false">
      <c r="A1100" s="33" t="s">
        <v>4630</v>
      </c>
      <c r="B1100" s="33" t="s">
        <v>4631</v>
      </c>
      <c r="C1100" s="33" t="s">
        <v>4632</v>
      </c>
      <c r="D1100" s="33" t="s">
        <v>4633</v>
      </c>
      <c r="E1100" s="33" t="s">
        <v>1343</v>
      </c>
      <c r="F1100" s="33" t="s">
        <v>685</v>
      </c>
      <c r="G1100" s="33" t="s">
        <v>686</v>
      </c>
      <c r="H1100" s="33" t="s">
        <v>764</v>
      </c>
      <c r="I1100" s="33" t="n">
        <v>138</v>
      </c>
      <c r="J1100" s="33" t="s">
        <v>821</v>
      </c>
      <c r="K1100" s="35" t="n">
        <v>119306</v>
      </c>
      <c r="L1100" s="36" t="n">
        <v>12</v>
      </c>
      <c r="M1100" s="37" t="n">
        <v>5057</v>
      </c>
      <c r="N1100" s="37" t="n">
        <v>29242</v>
      </c>
      <c r="O1100" s="37" t="n">
        <v>6</v>
      </c>
      <c r="P1100" s="33" t="s">
        <v>700</v>
      </c>
    </row>
    <row r="1101" customFormat="false" ht="15" hidden="false" customHeight="false" outlineLevel="0" collapsed="false">
      <c r="A1101" s="33" t="s">
        <v>4634</v>
      </c>
      <c r="B1101" s="33" t="s">
        <v>4635</v>
      </c>
      <c r="C1101" s="33" t="s">
        <v>4636</v>
      </c>
      <c r="D1101" s="33" t="s">
        <v>4637</v>
      </c>
      <c r="E1101" s="33" t="s">
        <v>824</v>
      </c>
      <c r="F1101" s="33" t="s">
        <v>685</v>
      </c>
      <c r="G1101" s="33" t="s">
        <v>686</v>
      </c>
      <c r="H1101" s="33" t="s">
        <v>687</v>
      </c>
      <c r="I1101" s="33" t="n">
        <v>138</v>
      </c>
      <c r="J1101" s="33" t="s">
        <v>825</v>
      </c>
      <c r="K1101" s="35" t="n">
        <v>61949</v>
      </c>
      <c r="L1101" s="36" t="n">
        <v>2.2</v>
      </c>
      <c r="M1101" s="37" t="n">
        <v>1248</v>
      </c>
      <c r="N1101" s="37" t="n">
        <v>195</v>
      </c>
      <c r="O1101" s="37" t="n">
        <v>0</v>
      </c>
      <c r="P1101" s="33" t="s">
        <v>688</v>
      </c>
    </row>
    <row r="1102" customFormat="false" ht="15" hidden="false" customHeight="false" outlineLevel="0" collapsed="false">
      <c r="A1102" s="33" t="s">
        <v>4638</v>
      </c>
      <c r="B1102" s="33" t="s">
        <v>4639</v>
      </c>
      <c r="C1102" s="33" t="s">
        <v>4640</v>
      </c>
      <c r="D1102" s="33" t="s">
        <v>4641</v>
      </c>
      <c r="E1102" s="33" t="s">
        <v>852</v>
      </c>
      <c r="F1102" s="33" t="s">
        <v>685</v>
      </c>
      <c r="G1102" s="33" t="s">
        <v>686</v>
      </c>
      <c r="H1102" s="33" t="s">
        <v>687</v>
      </c>
      <c r="I1102" s="33" t="n">
        <v>138</v>
      </c>
      <c r="J1102" s="33" t="s">
        <v>864</v>
      </c>
      <c r="K1102" s="35" t="n">
        <v>72136</v>
      </c>
      <c r="L1102" s="36" t="n">
        <v>4.3</v>
      </c>
      <c r="M1102" s="37" t="n">
        <v>3534</v>
      </c>
      <c r="N1102" s="37" t="n">
        <v>14991</v>
      </c>
      <c r="O1102" s="37" t="n">
        <v>8</v>
      </c>
      <c r="P1102" s="33" t="s">
        <v>723</v>
      </c>
    </row>
    <row r="1103" customFormat="false" ht="15" hidden="false" customHeight="false" outlineLevel="0" collapsed="false">
      <c r="A1103" s="33" t="s">
        <v>4642</v>
      </c>
      <c r="B1103" s="33" t="s">
        <v>4643</v>
      </c>
      <c r="C1103" s="33" t="s">
        <v>4644</v>
      </c>
      <c r="D1103" s="33" t="s">
        <v>1780</v>
      </c>
      <c r="E1103" s="33" t="s">
        <v>1951</v>
      </c>
      <c r="F1103" s="33" t="s">
        <v>685</v>
      </c>
      <c r="G1103" s="33" t="s">
        <v>686</v>
      </c>
      <c r="H1103" s="33" t="s">
        <v>798</v>
      </c>
      <c r="I1103" s="33" t="n">
        <v>139</v>
      </c>
      <c r="J1103" s="33" t="s">
        <v>717</v>
      </c>
      <c r="K1103" s="35" t="n">
        <v>64707</v>
      </c>
      <c r="L1103" s="36" t="n">
        <v>3.6</v>
      </c>
      <c r="M1103" s="37" t="n">
        <v>4590</v>
      </c>
      <c r="N1103" s="37" t="n">
        <v>17854</v>
      </c>
      <c r="O1103" s="37" t="n">
        <v>6</v>
      </c>
      <c r="P1103" s="33" t="s">
        <v>688</v>
      </c>
    </row>
    <row r="1104" customFormat="false" ht="15" hidden="false" customHeight="false" outlineLevel="0" collapsed="false">
      <c r="A1104" s="33" t="s">
        <v>4645</v>
      </c>
      <c r="B1104" s="33" t="s">
        <v>4646</v>
      </c>
      <c r="C1104" s="33" t="s">
        <v>4647</v>
      </c>
      <c r="D1104" s="33" t="s">
        <v>4648</v>
      </c>
      <c r="E1104" s="33" t="s">
        <v>684</v>
      </c>
      <c r="F1104" s="33" t="s">
        <v>685</v>
      </c>
      <c r="G1104" s="33" t="s">
        <v>686</v>
      </c>
      <c r="H1104" s="33" t="s">
        <v>687</v>
      </c>
      <c r="I1104" s="33" t="n">
        <v>139</v>
      </c>
      <c r="J1104" s="33" t="s">
        <v>681</v>
      </c>
      <c r="K1104" s="35" t="n">
        <v>68088</v>
      </c>
      <c r="L1104" s="36" t="n">
        <v>4</v>
      </c>
      <c r="M1104" s="37" t="n">
        <v>1750</v>
      </c>
      <c r="N1104" s="37" t="n">
        <v>11000</v>
      </c>
      <c r="O1104" s="37" t="n">
        <v>0</v>
      </c>
      <c r="P1104" s="33" t="s">
        <v>688</v>
      </c>
    </row>
    <row r="1105" customFormat="false" ht="15" hidden="false" customHeight="false" outlineLevel="0" collapsed="false">
      <c r="A1105" s="33" t="s">
        <v>4649</v>
      </c>
      <c r="B1105" s="33" t="s">
        <v>4650</v>
      </c>
      <c r="C1105" s="33" t="s">
        <v>4651</v>
      </c>
      <c r="D1105" s="33" t="s">
        <v>4652</v>
      </c>
      <c r="E1105" s="33" t="s">
        <v>2677</v>
      </c>
      <c r="F1105" s="33" t="s">
        <v>685</v>
      </c>
      <c r="G1105" s="33" t="s">
        <v>686</v>
      </c>
      <c r="H1105" s="33" t="s">
        <v>750</v>
      </c>
      <c r="I1105" s="33" t="n">
        <v>139</v>
      </c>
      <c r="J1105" s="33" t="s">
        <v>751</v>
      </c>
      <c r="K1105" s="35" t="n">
        <v>73605</v>
      </c>
      <c r="L1105" s="36" t="n">
        <v>4.4</v>
      </c>
      <c r="M1105" s="37" t="n">
        <v>0</v>
      </c>
      <c r="N1105" s="37" t="n">
        <v>7000</v>
      </c>
      <c r="O1105" s="37" t="n">
        <v>1</v>
      </c>
      <c r="P1105" s="33" t="s">
        <v>700</v>
      </c>
    </row>
    <row r="1106" customFormat="false" ht="15" hidden="false" customHeight="false" outlineLevel="0" collapsed="false">
      <c r="A1106" s="33" t="s">
        <v>4653</v>
      </c>
      <c r="B1106" s="33" t="s">
        <v>4654</v>
      </c>
      <c r="C1106" s="33" t="s">
        <v>4655</v>
      </c>
      <c r="D1106" s="33" t="s">
        <v>3048</v>
      </c>
      <c r="E1106" s="33" t="s">
        <v>3995</v>
      </c>
      <c r="F1106" s="33" t="s">
        <v>685</v>
      </c>
      <c r="G1106" s="33" t="s">
        <v>686</v>
      </c>
      <c r="H1106" s="33" t="s">
        <v>687</v>
      </c>
      <c r="I1106" s="33" t="n">
        <v>139</v>
      </c>
      <c r="J1106" s="33" t="s">
        <v>703</v>
      </c>
      <c r="K1106" s="35" t="n">
        <v>67785</v>
      </c>
      <c r="L1106" s="36" t="n">
        <v>3.3</v>
      </c>
      <c r="M1106" s="37" t="n">
        <v>300</v>
      </c>
      <c r="N1106" s="37" t="n">
        <v>2000</v>
      </c>
      <c r="O1106" s="37" t="n">
        <v>1</v>
      </c>
      <c r="P1106" s="33" t="s">
        <v>692</v>
      </c>
    </row>
    <row r="1107" customFormat="false" ht="15" hidden="false" customHeight="false" outlineLevel="0" collapsed="false">
      <c r="A1107" s="33" t="s">
        <v>4656</v>
      </c>
      <c r="B1107" s="33" t="s">
        <v>4657</v>
      </c>
      <c r="C1107" s="33" t="s">
        <v>4658</v>
      </c>
      <c r="D1107" s="33" t="s">
        <v>4659</v>
      </c>
      <c r="E1107" s="33" t="s">
        <v>824</v>
      </c>
      <c r="F1107" s="33" t="s">
        <v>685</v>
      </c>
      <c r="G1107" s="33" t="s">
        <v>686</v>
      </c>
      <c r="H1107" s="33" t="s">
        <v>687</v>
      </c>
      <c r="I1107" s="33" t="n">
        <v>139</v>
      </c>
      <c r="J1107" s="33" t="s">
        <v>825</v>
      </c>
      <c r="K1107" s="35" t="n">
        <v>62673</v>
      </c>
      <c r="L1107" s="36" t="n">
        <v>2.1</v>
      </c>
      <c r="M1107" s="37" t="n">
        <v>2190</v>
      </c>
      <c r="N1107" s="37" t="n">
        <v>4600</v>
      </c>
      <c r="O1107" s="37" t="n">
        <v>0</v>
      </c>
      <c r="P1107" s="33" t="s">
        <v>688</v>
      </c>
    </row>
    <row r="1108" customFormat="false" ht="15" hidden="false" customHeight="false" outlineLevel="0" collapsed="false">
      <c r="A1108" s="33" t="s">
        <v>4660</v>
      </c>
      <c r="B1108" s="33" t="s">
        <v>4661</v>
      </c>
      <c r="C1108" s="33" t="s">
        <v>4662</v>
      </c>
      <c r="D1108" s="33" t="s">
        <v>4663</v>
      </c>
      <c r="E1108" s="33" t="s">
        <v>842</v>
      </c>
      <c r="F1108" s="33" t="s">
        <v>685</v>
      </c>
      <c r="G1108" s="33" t="s">
        <v>686</v>
      </c>
      <c r="H1108" s="33" t="s">
        <v>764</v>
      </c>
      <c r="I1108" s="33" t="n">
        <v>139</v>
      </c>
      <c r="J1108" s="33" t="s">
        <v>778</v>
      </c>
      <c r="K1108" s="35" t="n">
        <v>70368</v>
      </c>
      <c r="L1108" s="36" t="n">
        <v>3.9</v>
      </c>
      <c r="M1108" s="37" t="n">
        <v>0</v>
      </c>
      <c r="N1108" s="37" t="n">
        <v>1150</v>
      </c>
      <c r="O1108" s="37" t="n">
        <v>1</v>
      </c>
      <c r="P1108" s="33" t="s">
        <v>688</v>
      </c>
    </row>
    <row r="1109" customFormat="false" ht="15" hidden="false" customHeight="false" outlineLevel="0" collapsed="false">
      <c r="A1109" s="33" t="s">
        <v>4664</v>
      </c>
      <c r="B1109" s="33" t="s">
        <v>4665</v>
      </c>
      <c r="C1109" s="33" t="s">
        <v>4666</v>
      </c>
      <c r="D1109" s="33" t="s">
        <v>4667</v>
      </c>
      <c r="E1109" s="33" t="s">
        <v>2319</v>
      </c>
      <c r="F1109" s="33" t="s">
        <v>685</v>
      </c>
      <c r="G1109" s="33" t="s">
        <v>686</v>
      </c>
      <c r="H1109" s="33" t="s">
        <v>687</v>
      </c>
      <c r="I1109" s="33" t="n">
        <v>139</v>
      </c>
      <c r="J1109" s="33" t="s">
        <v>703</v>
      </c>
      <c r="K1109" s="35" t="n">
        <v>98055</v>
      </c>
      <c r="L1109" s="36" t="n">
        <v>6.1</v>
      </c>
      <c r="M1109" s="37" t="n">
        <v>940</v>
      </c>
      <c r="N1109" s="37" t="n">
        <v>6300</v>
      </c>
      <c r="O1109" s="37" t="n">
        <v>4</v>
      </c>
      <c r="P1109" s="33" t="s">
        <v>692</v>
      </c>
    </row>
    <row r="1110" customFormat="false" ht="15" hidden="false" customHeight="false" outlineLevel="0" collapsed="false">
      <c r="A1110" s="33" t="s">
        <v>4668</v>
      </c>
      <c r="B1110" s="33" t="s">
        <v>4669</v>
      </c>
      <c r="C1110" s="33" t="s">
        <v>4670</v>
      </c>
      <c r="D1110" s="33" t="s">
        <v>4562</v>
      </c>
      <c r="E1110" s="33" t="s">
        <v>749</v>
      </c>
      <c r="F1110" s="33" t="s">
        <v>685</v>
      </c>
      <c r="G1110" s="33" t="s">
        <v>686</v>
      </c>
      <c r="H1110" s="33" t="s">
        <v>687</v>
      </c>
      <c r="I1110" s="33" t="n">
        <v>140</v>
      </c>
      <c r="J1110" s="33" t="s">
        <v>793</v>
      </c>
      <c r="K1110" s="35" t="n">
        <v>67027</v>
      </c>
      <c r="L1110" s="36" t="n">
        <v>4.3</v>
      </c>
      <c r="M1110" s="37" t="n">
        <v>6796</v>
      </c>
      <c r="N1110" s="37" t="n">
        <v>12152</v>
      </c>
      <c r="O1110" s="37" t="n">
        <v>4</v>
      </c>
      <c r="P1110" s="33" t="s">
        <v>688</v>
      </c>
    </row>
    <row r="1111" customFormat="false" ht="15" hidden="false" customHeight="false" outlineLevel="0" collapsed="false">
      <c r="A1111" s="33" t="s">
        <v>4671</v>
      </c>
      <c r="B1111" s="33" t="s">
        <v>4672</v>
      </c>
      <c r="C1111" s="33" t="s">
        <v>4673</v>
      </c>
      <c r="D1111" s="33" t="s">
        <v>4674</v>
      </c>
      <c r="E1111" s="33" t="s">
        <v>4368</v>
      </c>
      <c r="F1111" s="33" t="s">
        <v>685</v>
      </c>
      <c r="G1111" s="33" t="s">
        <v>686</v>
      </c>
      <c r="H1111" s="33" t="s">
        <v>750</v>
      </c>
      <c r="I1111" s="33" t="n">
        <v>140</v>
      </c>
      <c r="J1111" s="33" t="s">
        <v>789</v>
      </c>
      <c r="K1111" s="35" t="n">
        <v>136945</v>
      </c>
      <c r="L1111" s="36" t="n">
        <v>7.1</v>
      </c>
      <c r="M1111" s="37" t="n">
        <v>1100</v>
      </c>
      <c r="N1111" s="37" t="n">
        <v>2500</v>
      </c>
      <c r="O1111" s="37" t="n">
        <v>16</v>
      </c>
      <c r="P1111" s="33" t="s">
        <v>723</v>
      </c>
    </row>
    <row r="1112" customFormat="false" ht="15" hidden="false" customHeight="false" outlineLevel="0" collapsed="false">
      <c r="A1112" s="33" t="s">
        <v>4675</v>
      </c>
      <c r="B1112" s="33" t="s">
        <v>4676</v>
      </c>
      <c r="C1112" s="33" t="s">
        <v>4677</v>
      </c>
      <c r="D1112" s="33" t="s">
        <v>4678</v>
      </c>
      <c r="E1112" s="33" t="s">
        <v>4368</v>
      </c>
      <c r="F1112" s="33" t="s">
        <v>685</v>
      </c>
      <c r="G1112" s="33" t="s">
        <v>686</v>
      </c>
      <c r="H1112" s="33" t="s">
        <v>904</v>
      </c>
      <c r="I1112" s="33" t="n">
        <v>140</v>
      </c>
      <c r="J1112" s="33" t="s">
        <v>789</v>
      </c>
      <c r="K1112" s="35" t="n">
        <v>70437</v>
      </c>
      <c r="L1112" s="36" t="n">
        <v>4.2</v>
      </c>
      <c r="M1112" s="37" t="n">
        <v>9000</v>
      </c>
      <c r="N1112" s="37" t="n">
        <v>8000</v>
      </c>
      <c r="O1112" s="37" t="n">
        <v>0</v>
      </c>
      <c r="P1112" s="33" t="s">
        <v>742</v>
      </c>
    </row>
    <row r="1113" customFormat="false" ht="15" hidden="false" customHeight="false" outlineLevel="0" collapsed="false">
      <c r="A1113" s="33" t="s">
        <v>4679</v>
      </c>
      <c r="B1113" s="33" t="s">
        <v>4680</v>
      </c>
      <c r="C1113" s="33" t="s">
        <v>4681</v>
      </c>
      <c r="D1113" s="33" t="s">
        <v>4682</v>
      </c>
      <c r="E1113" s="33" t="s">
        <v>852</v>
      </c>
      <c r="F1113" s="33" t="s">
        <v>685</v>
      </c>
      <c r="G1113" s="33" t="s">
        <v>686</v>
      </c>
      <c r="H1113" s="33" t="s">
        <v>687</v>
      </c>
      <c r="I1113" s="33" t="n">
        <v>140</v>
      </c>
      <c r="J1113" s="33" t="s">
        <v>864</v>
      </c>
      <c r="K1113" s="35" t="n">
        <v>71969</v>
      </c>
      <c r="L1113" s="36" t="n">
        <v>4.6</v>
      </c>
      <c r="M1113" s="37" t="n">
        <v>0</v>
      </c>
      <c r="N1113" s="37" t="n">
        <v>4400</v>
      </c>
      <c r="O1113" s="37" t="n">
        <v>0</v>
      </c>
      <c r="P1113" s="33" t="s">
        <v>692</v>
      </c>
    </row>
    <row r="1114" customFormat="false" ht="15" hidden="false" customHeight="false" outlineLevel="0" collapsed="false">
      <c r="A1114" s="33" t="s">
        <v>4683</v>
      </c>
      <c r="B1114" s="33" t="s">
        <v>4684</v>
      </c>
      <c r="C1114" s="33" t="s">
        <v>4685</v>
      </c>
      <c r="D1114" s="33" t="s">
        <v>4686</v>
      </c>
      <c r="E1114" s="33" t="s">
        <v>852</v>
      </c>
      <c r="F1114" s="33" t="s">
        <v>685</v>
      </c>
      <c r="G1114" s="33" t="s">
        <v>686</v>
      </c>
      <c r="H1114" s="33" t="s">
        <v>687</v>
      </c>
      <c r="I1114" s="33" t="n">
        <v>140</v>
      </c>
      <c r="J1114" s="33" t="s">
        <v>864</v>
      </c>
      <c r="K1114" s="35" t="n">
        <v>66172</v>
      </c>
      <c r="L1114" s="36" t="n">
        <v>3.8</v>
      </c>
      <c r="M1114" s="37" t="n">
        <v>200</v>
      </c>
      <c r="N1114" s="37" t="n">
        <v>4200</v>
      </c>
      <c r="O1114" s="37" t="n">
        <v>5</v>
      </c>
      <c r="P1114" s="33" t="s">
        <v>723</v>
      </c>
    </row>
    <row r="1115" customFormat="false" ht="15" hidden="false" customHeight="false" outlineLevel="0" collapsed="false">
      <c r="A1115" s="33" t="s">
        <v>4687</v>
      </c>
      <c r="B1115" s="33" t="s">
        <v>4688</v>
      </c>
      <c r="C1115" s="33" t="s">
        <v>4689</v>
      </c>
      <c r="D1115" s="33" t="s">
        <v>4690</v>
      </c>
      <c r="E1115" s="33" t="s">
        <v>1789</v>
      </c>
      <c r="F1115" s="33" t="s">
        <v>685</v>
      </c>
      <c r="G1115" s="33" t="s">
        <v>686</v>
      </c>
      <c r="H1115" s="33" t="s">
        <v>687</v>
      </c>
      <c r="I1115" s="33" t="n">
        <v>140</v>
      </c>
      <c r="J1115" s="33" t="s">
        <v>799</v>
      </c>
      <c r="K1115" s="35" t="n">
        <v>71529</v>
      </c>
      <c r="L1115" s="36" t="n">
        <v>4.6</v>
      </c>
      <c r="M1115" s="37" t="n">
        <v>10448</v>
      </c>
      <c r="N1115" s="37" t="n">
        <v>16735</v>
      </c>
      <c r="O1115" s="37" t="n">
        <v>7</v>
      </c>
      <c r="P1115" s="33" t="s">
        <v>688</v>
      </c>
    </row>
    <row r="1116" customFormat="false" ht="15" hidden="false" customHeight="false" outlineLevel="0" collapsed="false">
      <c r="A1116" s="33" t="s">
        <v>4691</v>
      </c>
      <c r="B1116" s="33" t="s">
        <v>4692</v>
      </c>
      <c r="C1116" s="33" t="s">
        <v>4693</v>
      </c>
      <c r="D1116" s="33" t="s">
        <v>4694</v>
      </c>
      <c r="E1116" s="33" t="s">
        <v>684</v>
      </c>
      <c r="F1116" s="33" t="s">
        <v>685</v>
      </c>
      <c r="G1116" s="33" t="s">
        <v>686</v>
      </c>
      <c r="H1116" s="33" t="s">
        <v>904</v>
      </c>
      <c r="I1116" s="33" t="n">
        <v>141</v>
      </c>
      <c r="J1116" s="33" t="s">
        <v>681</v>
      </c>
      <c r="K1116" s="35" t="n">
        <v>68530</v>
      </c>
      <c r="L1116" s="36" t="n">
        <v>4.1</v>
      </c>
      <c r="M1116" s="37" t="n">
        <v>0</v>
      </c>
      <c r="N1116" s="37" t="n">
        <v>10905</v>
      </c>
      <c r="O1116" s="37" t="n">
        <v>0</v>
      </c>
      <c r="P1116" s="33" t="s">
        <v>4695</v>
      </c>
    </row>
    <row r="1117" customFormat="false" ht="15" hidden="false" customHeight="false" outlineLevel="0" collapsed="false">
      <c r="A1117" s="33" t="s">
        <v>4696</v>
      </c>
      <c r="B1117" s="33" t="s">
        <v>4697</v>
      </c>
      <c r="C1117" s="33" t="s">
        <v>4698</v>
      </c>
      <c r="D1117" s="33" t="s">
        <v>4699</v>
      </c>
      <c r="E1117" s="33" t="s">
        <v>696</v>
      </c>
      <c r="F1117" s="33" t="s">
        <v>685</v>
      </c>
      <c r="G1117" s="33" t="s">
        <v>686</v>
      </c>
      <c r="H1117" s="33" t="s">
        <v>687</v>
      </c>
      <c r="I1117" s="33" t="n">
        <v>141</v>
      </c>
      <c r="J1117" s="33" t="s">
        <v>698</v>
      </c>
      <c r="K1117" s="35" t="n">
        <v>85189</v>
      </c>
      <c r="L1117" s="36" t="n">
        <v>7.4</v>
      </c>
      <c r="M1117" s="37" t="n">
        <v>1500</v>
      </c>
      <c r="N1117" s="37" t="n">
        <v>20000</v>
      </c>
      <c r="O1117" s="37" t="n">
        <v>0</v>
      </c>
      <c r="P1117" s="33" t="s">
        <v>692</v>
      </c>
    </row>
    <row r="1118" customFormat="false" ht="15" hidden="false" customHeight="false" outlineLevel="0" collapsed="false">
      <c r="A1118" s="33" t="s">
        <v>4700</v>
      </c>
      <c r="B1118" s="33" t="s">
        <v>4701</v>
      </c>
      <c r="C1118" s="33" t="s">
        <v>4702</v>
      </c>
      <c r="D1118" s="33" t="s">
        <v>4703</v>
      </c>
      <c r="E1118" s="33" t="s">
        <v>696</v>
      </c>
      <c r="F1118" s="33" t="s">
        <v>685</v>
      </c>
      <c r="G1118" s="33" t="s">
        <v>686</v>
      </c>
      <c r="H1118" s="33" t="s">
        <v>687</v>
      </c>
      <c r="I1118" s="33" t="n">
        <v>141</v>
      </c>
      <c r="J1118" s="33" t="s">
        <v>701</v>
      </c>
      <c r="K1118" s="35" t="n">
        <v>85544</v>
      </c>
      <c r="L1118" s="36" t="n">
        <v>7.4</v>
      </c>
      <c r="M1118" s="37" t="n">
        <v>5344</v>
      </c>
      <c r="N1118" s="37" t="n">
        <v>24895</v>
      </c>
      <c r="O1118" s="37" t="n">
        <v>14</v>
      </c>
      <c r="P1118" s="33" t="s">
        <v>688</v>
      </c>
    </row>
    <row r="1119" customFormat="false" ht="15" hidden="false" customHeight="false" outlineLevel="0" collapsed="false">
      <c r="A1119" s="33" t="s">
        <v>4704</v>
      </c>
      <c r="B1119" s="33" t="s">
        <v>4705</v>
      </c>
      <c r="C1119" s="33" t="s">
        <v>4706</v>
      </c>
      <c r="D1119" s="33" t="s">
        <v>4707</v>
      </c>
      <c r="E1119" s="33" t="s">
        <v>706</v>
      </c>
      <c r="F1119" s="33" t="s">
        <v>685</v>
      </c>
      <c r="G1119" s="33" t="s">
        <v>686</v>
      </c>
      <c r="H1119" s="33" t="s">
        <v>687</v>
      </c>
      <c r="I1119" s="33" t="n">
        <v>141</v>
      </c>
      <c r="J1119" s="33" t="s">
        <v>703</v>
      </c>
      <c r="K1119" s="35" t="n">
        <v>82883</v>
      </c>
      <c r="L1119" s="36" t="n">
        <v>5.8</v>
      </c>
      <c r="M1119" s="37" t="n">
        <v>2300</v>
      </c>
      <c r="N1119" s="37" t="n">
        <v>7292</v>
      </c>
      <c r="O1119" s="37" t="n">
        <v>2</v>
      </c>
      <c r="P1119" s="33" t="s">
        <v>711</v>
      </c>
    </row>
    <row r="1120" customFormat="false" ht="15" hidden="false" customHeight="false" outlineLevel="0" collapsed="false">
      <c r="A1120" s="33" t="s">
        <v>4708</v>
      </c>
      <c r="B1120" s="33"/>
      <c r="C1120" s="33" t="s">
        <v>4709</v>
      </c>
      <c r="D1120" s="33" t="s">
        <v>3265</v>
      </c>
      <c r="E1120" s="33" t="s">
        <v>2677</v>
      </c>
      <c r="F1120" s="33" t="s">
        <v>685</v>
      </c>
      <c r="G1120" s="33" t="s">
        <v>686</v>
      </c>
      <c r="H1120" s="33" t="s">
        <v>3806</v>
      </c>
      <c r="I1120" s="33" t="n">
        <v>141</v>
      </c>
      <c r="J1120" s="33" t="s">
        <v>751</v>
      </c>
      <c r="K1120" s="35" t="n">
        <v>80460</v>
      </c>
      <c r="L1120" s="36" t="n">
        <v>5.3</v>
      </c>
      <c r="M1120" s="37" t="n">
        <v>0</v>
      </c>
      <c r="N1120" s="37" t="n">
        <v>12000</v>
      </c>
      <c r="O1120" s="37" t="n">
        <v>0</v>
      </c>
      <c r="P1120" s="33" t="s">
        <v>742</v>
      </c>
    </row>
    <row r="1121" customFormat="false" ht="15" hidden="false" customHeight="false" outlineLevel="0" collapsed="false">
      <c r="A1121" s="33" t="s">
        <v>4710</v>
      </c>
      <c r="B1121" s="33" t="s">
        <v>4711</v>
      </c>
      <c r="C1121" s="33" t="s">
        <v>4712</v>
      </c>
      <c r="D1121" s="33" t="s">
        <v>3687</v>
      </c>
      <c r="E1121" s="33" t="s">
        <v>852</v>
      </c>
      <c r="F1121" s="33" t="s">
        <v>685</v>
      </c>
      <c r="G1121" s="33" t="s">
        <v>686</v>
      </c>
      <c r="H1121" s="33" t="s">
        <v>687</v>
      </c>
      <c r="I1121" s="33" t="n">
        <v>141</v>
      </c>
      <c r="J1121" s="33" t="s">
        <v>864</v>
      </c>
      <c r="K1121" s="35" t="n">
        <v>71025</v>
      </c>
      <c r="L1121" s="36" t="n">
        <v>4.5</v>
      </c>
      <c r="M1121" s="37" t="n">
        <v>0</v>
      </c>
      <c r="N1121" s="37" t="n">
        <v>5000</v>
      </c>
      <c r="O1121" s="37" t="n">
        <v>1</v>
      </c>
      <c r="P1121" s="33" t="s">
        <v>692</v>
      </c>
    </row>
    <row r="1122" customFormat="false" ht="15" hidden="false" customHeight="false" outlineLevel="0" collapsed="false">
      <c r="A1122" s="33" t="s">
        <v>4713</v>
      </c>
      <c r="B1122" s="33" t="s">
        <v>4714</v>
      </c>
      <c r="C1122" s="33" t="s">
        <v>4715</v>
      </c>
      <c r="D1122" s="33" t="s">
        <v>4716</v>
      </c>
      <c r="E1122" s="33" t="s">
        <v>1951</v>
      </c>
      <c r="F1122" s="33" t="s">
        <v>685</v>
      </c>
      <c r="G1122" s="33" t="s">
        <v>686</v>
      </c>
      <c r="H1122" s="33" t="s">
        <v>764</v>
      </c>
      <c r="I1122" s="33" t="n">
        <v>142</v>
      </c>
      <c r="J1122" s="33" t="s">
        <v>746</v>
      </c>
      <c r="K1122" s="35" t="n">
        <v>85663</v>
      </c>
      <c r="L1122" s="36" t="n">
        <v>6.7</v>
      </c>
      <c r="M1122" s="37" t="n">
        <v>0</v>
      </c>
      <c r="N1122" s="37" t="n">
        <v>58900</v>
      </c>
      <c r="O1122" s="37" t="n">
        <v>15</v>
      </c>
      <c r="P1122" s="33" t="s">
        <v>760</v>
      </c>
    </row>
    <row r="1123" customFormat="false" ht="15" hidden="false" customHeight="false" outlineLevel="0" collapsed="false">
      <c r="A1123" s="33" t="s">
        <v>4717</v>
      </c>
      <c r="B1123" s="33" t="s">
        <v>4718</v>
      </c>
      <c r="C1123" s="33" t="s">
        <v>4719</v>
      </c>
      <c r="D1123" s="33" t="s">
        <v>2909</v>
      </c>
      <c r="E1123" s="33" t="s">
        <v>1951</v>
      </c>
      <c r="F1123" s="33" t="s">
        <v>685</v>
      </c>
      <c r="G1123" s="33" t="s">
        <v>686</v>
      </c>
      <c r="H1123" s="33" t="s">
        <v>687</v>
      </c>
      <c r="I1123" s="33" t="n">
        <v>142</v>
      </c>
      <c r="J1123" s="33" t="s">
        <v>746</v>
      </c>
      <c r="K1123" s="35" t="n">
        <v>78105</v>
      </c>
      <c r="L1123" s="36" t="n">
        <v>6</v>
      </c>
      <c r="M1123" s="37" t="n">
        <v>9674</v>
      </c>
      <c r="N1123" s="37" t="n">
        <v>16081</v>
      </c>
      <c r="O1123" s="37" t="n">
        <v>6</v>
      </c>
      <c r="P1123" s="33" t="s">
        <v>688</v>
      </c>
    </row>
    <row r="1124" customFormat="false" ht="15" hidden="false" customHeight="false" outlineLevel="0" collapsed="false">
      <c r="A1124" s="33" t="s">
        <v>4720</v>
      </c>
      <c r="B1124" s="33"/>
      <c r="C1124" s="33" t="s">
        <v>4721</v>
      </c>
      <c r="D1124" s="33" t="s">
        <v>4722</v>
      </c>
      <c r="E1124" s="33" t="s">
        <v>1866</v>
      </c>
      <c r="F1124" s="33" t="s">
        <v>883</v>
      </c>
      <c r="G1124" s="33" t="s">
        <v>686</v>
      </c>
      <c r="H1124" s="33" t="s">
        <v>885</v>
      </c>
      <c r="I1124" s="33" t="n">
        <v>142</v>
      </c>
      <c r="J1124" s="33" t="s">
        <v>873</v>
      </c>
      <c r="K1124" s="35" t="n">
        <v>71025</v>
      </c>
      <c r="L1124" s="36" t="n">
        <v>4.9</v>
      </c>
      <c r="M1124" s="37" t="n">
        <v>0</v>
      </c>
      <c r="N1124" s="37" t="n">
        <v>0</v>
      </c>
      <c r="O1124" s="37" t="n">
        <v>0</v>
      </c>
      <c r="P1124" s="33"/>
    </row>
    <row r="1125" customFormat="false" ht="15" hidden="false" customHeight="false" outlineLevel="0" collapsed="false">
      <c r="A1125" s="33" t="s">
        <v>4723</v>
      </c>
      <c r="B1125" s="33"/>
      <c r="C1125" s="33" t="s">
        <v>4724</v>
      </c>
      <c r="D1125" s="33" t="s">
        <v>1032</v>
      </c>
      <c r="E1125" s="33" t="s">
        <v>777</v>
      </c>
      <c r="F1125" s="33" t="s">
        <v>685</v>
      </c>
      <c r="G1125" s="33" t="s">
        <v>686</v>
      </c>
      <c r="H1125" s="33" t="s">
        <v>750</v>
      </c>
      <c r="I1125" s="33" t="n">
        <v>142</v>
      </c>
      <c r="J1125" s="33" t="s">
        <v>778</v>
      </c>
      <c r="K1125" s="35" t="n">
        <v>68379</v>
      </c>
      <c r="L1125" s="36" t="n">
        <v>3.7</v>
      </c>
      <c r="M1125" s="37" t="n">
        <v>425</v>
      </c>
      <c r="N1125" s="37" t="n">
        <v>6850</v>
      </c>
      <c r="O1125" s="37" t="n">
        <v>0</v>
      </c>
      <c r="P1125" s="33" t="s">
        <v>688</v>
      </c>
    </row>
    <row r="1126" customFormat="false" ht="15" hidden="false" customHeight="false" outlineLevel="0" collapsed="false">
      <c r="A1126" s="33" t="s">
        <v>4725</v>
      </c>
      <c r="B1126" s="33" t="s">
        <v>4726</v>
      </c>
      <c r="C1126" s="33" t="s">
        <v>4727</v>
      </c>
      <c r="D1126" s="33" t="s">
        <v>4727</v>
      </c>
      <c r="E1126" s="33" t="s">
        <v>2437</v>
      </c>
      <c r="F1126" s="33" t="s">
        <v>685</v>
      </c>
      <c r="G1126" s="33" t="s">
        <v>686</v>
      </c>
      <c r="H1126" s="33" t="s">
        <v>750</v>
      </c>
      <c r="I1126" s="33" t="n">
        <v>142</v>
      </c>
      <c r="J1126" s="33" t="s">
        <v>768</v>
      </c>
      <c r="K1126" s="35" t="n">
        <v>68673</v>
      </c>
      <c r="L1126" s="36" t="n">
        <v>3.7</v>
      </c>
      <c r="M1126" s="37" t="n">
        <v>500</v>
      </c>
      <c r="N1126" s="37" t="n">
        <v>12000</v>
      </c>
      <c r="O1126" s="37" t="n">
        <v>6</v>
      </c>
      <c r="P1126" s="33" t="s">
        <v>742</v>
      </c>
    </row>
    <row r="1127" customFormat="false" ht="15" hidden="false" customHeight="false" outlineLevel="0" collapsed="false">
      <c r="A1127" s="33" t="s">
        <v>4728</v>
      </c>
      <c r="B1127" s="33" t="s">
        <v>4729</v>
      </c>
      <c r="C1127" s="33" t="s">
        <v>4730</v>
      </c>
      <c r="D1127" s="33" t="s">
        <v>4731</v>
      </c>
      <c r="E1127" s="33" t="s">
        <v>852</v>
      </c>
      <c r="F1127" s="33" t="s">
        <v>685</v>
      </c>
      <c r="G1127" s="33" t="s">
        <v>686</v>
      </c>
      <c r="H1127" s="33" t="s">
        <v>687</v>
      </c>
      <c r="I1127" s="33" t="n">
        <v>142</v>
      </c>
      <c r="J1127" s="33" t="s">
        <v>849</v>
      </c>
      <c r="K1127" s="35" t="n">
        <v>54336</v>
      </c>
      <c r="L1127" s="36" t="n">
        <v>2.3</v>
      </c>
      <c r="M1127" s="37" t="n">
        <v>265</v>
      </c>
      <c r="N1127" s="37" t="n">
        <v>4000</v>
      </c>
      <c r="O1127" s="37" t="n">
        <v>6</v>
      </c>
      <c r="P1127" s="33" t="s">
        <v>688</v>
      </c>
    </row>
    <row r="1128" customFormat="false" ht="15" hidden="false" customHeight="false" outlineLevel="0" collapsed="false">
      <c r="A1128" s="33" t="s">
        <v>4732</v>
      </c>
      <c r="B1128" s="33" t="s">
        <v>4733</v>
      </c>
      <c r="C1128" s="33" t="s">
        <v>4734</v>
      </c>
      <c r="D1128" s="33" t="s">
        <v>4735</v>
      </c>
      <c r="E1128" s="33" t="s">
        <v>1789</v>
      </c>
      <c r="F1128" s="33" t="s">
        <v>685</v>
      </c>
      <c r="G1128" s="33" t="s">
        <v>686</v>
      </c>
      <c r="H1128" s="33" t="s">
        <v>687</v>
      </c>
      <c r="I1128" s="33" t="n">
        <v>142</v>
      </c>
      <c r="J1128" s="33" t="s">
        <v>930</v>
      </c>
      <c r="K1128" s="35" t="n">
        <v>97867</v>
      </c>
      <c r="L1128" s="36" t="n">
        <v>8.9</v>
      </c>
      <c r="M1128" s="37" t="n">
        <v>0</v>
      </c>
      <c r="N1128" s="37" t="n">
        <v>6046</v>
      </c>
      <c r="O1128" s="37" t="n">
        <v>1</v>
      </c>
      <c r="P1128" s="33" t="s">
        <v>723</v>
      </c>
    </row>
    <row r="1129" customFormat="false" ht="15" hidden="false" customHeight="false" outlineLevel="0" collapsed="false">
      <c r="A1129" s="33" t="s">
        <v>4736</v>
      </c>
      <c r="B1129" s="33" t="s">
        <v>4737</v>
      </c>
      <c r="C1129" s="33" t="s">
        <v>4738</v>
      </c>
      <c r="D1129" s="33" t="s">
        <v>4739</v>
      </c>
      <c r="E1129" s="33" t="s">
        <v>2215</v>
      </c>
      <c r="F1129" s="33" t="s">
        <v>685</v>
      </c>
      <c r="G1129" s="33" t="s">
        <v>686</v>
      </c>
      <c r="H1129" s="33" t="s">
        <v>687</v>
      </c>
      <c r="I1129" s="33" t="n">
        <v>142</v>
      </c>
      <c r="J1129" s="33" t="s">
        <v>751</v>
      </c>
      <c r="K1129" s="35" t="n">
        <v>91069</v>
      </c>
      <c r="L1129" s="36" t="n">
        <v>6.7</v>
      </c>
      <c r="M1129" s="37" t="n">
        <v>3200</v>
      </c>
      <c r="N1129" s="37" t="n">
        <v>24700</v>
      </c>
      <c r="O1129" s="37" t="n">
        <v>4</v>
      </c>
      <c r="P1129" s="33" t="s">
        <v>688</v>
      </c>
    </row>
    <row r="1130" customFormat="false" ht="15" hidden="false" customHeight="false" outlineLevel="0" collapsed="false">
      <c r="A1130" s="33" t="s">
        <v>4740</v>
      </c>
      <c r="B1130" s="33" t="s">
        <v>4741</v>
      </c>
      <c r="C1130" s="33" t="s">
        <v>4742</v>
      </c>
      <c r="D1130" s="33" t="s">
        <v>4743</v>
      </c>
      <c r="E1130" s="33" t="s">
        <v>696</v>
      </c>
      <c r="F1130" s="33" t="s">
        <v>685</v>
      </c>
      <c r="G1130" s="33" t="s">
        <v>686</v>
      </c>
      <c r="H1130" s="33" t="s">
        <v>687</v>
      </c>
      <c r="I1130" s="33" t="n">
        <v>143</v>
      </c>
      <c r="J1130" s="33" t="s">
        <v>701</v>
      </c>
      <c r="K1130" s="35" t="n">
        <v>55998</v>
      </c>
      <c r="L1130" s="36" t="n">
        <v>2.4</v>
      </c>
      <c r="M1130" s="37" t="n">
        <v>0</v>
      </c>
      <c r="N1130" s="37" t="n">
        <v>12000</v>
      </c>
      <c r="O1130" s="37" t="n">
        <v>0</v>
      </c>
      <c r="P1130" s="33" t="s">
        <v>688</v>
      </c>
    </row>
    <row r="1131" customFormat="false" ht="15" hidden="false" customHeight="false" outlineLevel="0" collapsed="false">
      <c r="A1131" s="33" t="s">
        <v>4744</v>
      </c>
      <c r="B1131" s="33" t="s">
        <v>4745</v>
      </c>
      <c r="C1131" s="33" t="s">
        <v>4746</v>
      </c>
      <c r="D1131" s="33" t="s">
        <v>4747</v>
      </c>
      <c r="E1131" s="33" t="s">
        <v>710</v>
      </c>
      <c r="F1131" s="33" t="s">
        <v>685</v>
      </c>
      <c r="G1131" s="33" t="s">
        <v>686</v>
      </c>
      <c r="H1131" s="33" t="s">
        <v>687</v>
      </c>
      <c r="I1131" s="33" t="n">
        <v>143</v>
      </c>
      <c r="J1131" s="33" t="s">
        <v>737</v>
      </c>
      <c r="K1131" s="35" t="n">
        <v>92604</v>
      </c>
      <c r="L1131" s="36" t="n">
        <v>7.4</v>
      </c>
      <c r="M1131" s="37" t="n">
        <v>1600</v>
      </c>
      <c r="N1131" s="37" t="n">
        <v>35000</v>
      </c>
      <c r="O1131" s="37" t="n">
        <v>0</v>
      </c>
      <c r="P1131" s="33" t="s">
        <v>711</v>
      </c>
    </row>
    <row r="1132" customFormat="false" ht="15" hidden="false" customHeight="false" outlineLevel="0" collapsed="false">
      <c r="A1132" s="33" t="s">
        <v>4748</v>
      </c>
      <c r="B1132" s="33" t="s">
        <v>4749</v>
      </c>
      <c r="C1132" s="33" t="s">
        <v>4750</v>
      </c>
      <c r="D1132" s="33" t="s">
        <v>4751</v>
      </c>
      <c r="E1132" s="33" t="s">
        <v>749</v>
      </c>
      <c r="F1132" s="33" t="s">
        <v>685</v>
      </c>
      <c r="G1132" s="33" t="s">
        <v>686</v>
      </c>
      <c r="H1132" s="33" t="s">
        <v>750</v>
      </c>
      <c r="I1132" s="33" t="n">
        <v>143</v>
      </c>
      <c r="J1132" s="33" t="s">
        <v>1261</v>
      </c>
      <c r="K1132" s="35" t="n">
        <v>56600</v>
      </c>
      <c r="L1132" s="36" t="n">
        <v>2.5</v>
      </c>
      <c r="M1132" s="37" t="n">
        <v>0</v>
      </c>
      <c r="N1132" s="37" t="n">
        <v>3500</v>
      </c>
      <c r="O1132" s="37" t="n">
        <v>0</v>
      </c>
      <c r="P1132" s="33" t="s">
        <v>688</v>
      </c>
    </row>
    <row r="1133" customFormat="false" ht="15" hidden="false" customHeight="false" outlineLevel="0" collapsed="false">
      <c r="A1133" s="33" t="s">
        <v>4752</v>
      </c>
      <c r="B1133" s="33" t="s">
        <v>4753</v>
      </c>
      <c r="C1133" s="33" t="s">
        <v>4754</v>
      </c>
      <c r="D1133" s="33" t="s">
        <v>4755</v>
      </c>
      <c r="E1133" s="33" t="s">
        <v>3119</v>
      </c>
      <c r="F1133" s="33" t="s">
        <v>685</v>
      </c>
      <c r="G1133" s="33" t="s">
        <v>686</v>
      </c>
      <c r="H1133" s="33" t="s">
        <v>687</v>
      </c>
      <c r="I1133" s="33" t="n">
        <v>143</v>
      </c>
      <c r="J1133" s="33" t="s">
        <v>761</v>
      </c>
      <c r="K1133" s="35" t="n">
        <v>69244</v>
      </c>
      <c r="L1133" s="36" t="n">
        <v>3.7</v>
      </c>
      <c r="M1133" s="37" t="n">
        <v>2829</v>
      </c>
      <c r="N1133" s="37" t="n">
        <v>11421</v>
      </c>
      <c r="O1133" s="37" t="n">
        <v>9</v>
      </c>
      <c r="P1133" s="33" t="s">
        <v>688</v>
      </c>
    </row>
    <row r="1134" customFormat="false" ht="15" hidden="false" customHeight="false" outlineLevel="0" collapsed="false">
      <c r="A1134" s="33" t="s">
        <v>4756</v>
      </c>
      <c r="B1134" s="33"/>
      <c r="C1134" s="33" t="s">
        <v>4757</v>
      </c>
      <c r="D1134" s="33" t="s">
        <v>4758</v>
      </c>
      <c r="E1134" s="33" t="s">
        <v>2437</v>
      </c>
      <c r="F1134" s="33" t="s">
        <v>685</v>
      </c>
      <c r="G1134" s="33" t="s">
        <v>686</v>
      </c>
      <c r="H1134" s="33" t="s">
        <v>687</v>
      </c>
      <c r="I1134" s="33" t="n">
        <v>143</v>
      </c>
      <c r="J1134" s="33" t="s">
        <v>768</v>
      </c>
      <c r="K1134" s="35" t="n">
        <v>69810</v>
      </c>
      <c r="L1134" s="36" t="n">
        <v>4</v>
      </c>
      <c r="M1134" s="37" t="n">
        <v>10</v>
      </c>
      <c r="N1134" s="37" t="n">
        <v>500</v>
      </c>
      <c r="O1134" s="37" t="n">
        <v>0</v>
      </c>
      <c r="P1134" s="33" t="s">
        <v>688</v>
      </c>
    </row>
    <row r="1135" customFormat="false" ht="15" hidden="false" customHeight="false" outlineLevel="0" collapsed="false">
      <c r="A1135" s="33" t="s">
        <v>4759</v>
      </c>
      <c r="B1135" s="33" t="s">
        <v>4760</v>
      </c>
      <c r="C1135" s="33" t="s">
        <v>4761</v>
      </c>
      <c r="D1135" s="33" t="s">
        <v>4762</v>
      </c>
      <c r="E1135" s="33" t="s">
        <v>3375</v>
      </c>
      <c r="F1135" s="33" t="s">
        <v>685</v>
      </c>
      <c r="G1135" s="33" t="s">
        <v>686</v>
      </c>
      <c r="H1135" s="33" t="s">
        <v>750</v>
      </c>
      <c r="I1135" s="33" t="n">
        <v>143</v>
      </c>
      <c r="J1135" s="33" t="s">
        <v>864</v>
      </c>
      <c r="K1135" s="35" t="n">
        <v>63909</v>
      </c>
      <c r="L1135" s="36" t="n">
        <v>3.2</v>
      </c>
      <c r="M1135" s="37" t="n">
        <v>0</v>
      </c>
      <c r="N1135" s="37" t="n">
        <v>8200</v>
      </c>
      <c r="O1135" s="37" t="n">
        <v>2</v>
      </c>
      <c r="P1135" s="33" t="s">
        <v>688</v>
      </c>
    </row>
    <row r="1136" customFormat="false" ht="15" hidden="false" customHeight="false" outlineLevel="0" collapsed="false">
      <c r="A1136" s="33" t="s">
        <v>4763</v>
      </c>
      <c r="B1136" s="33" t="s">
        <v>4764</v>
      </c>
      <c r="C1136" s="33" t="s">
        <v>4765</v>
      </c>
      <c r="D1136" s="33" t="s">
        <v>4766</v>
      </c>
      <c r="E1136" s="33" t="s">
        <v>3336</v>
      </c>
      <c r="F1136" s="33" t="s">
        <v>685</v>
      </c>
      <c r="G1136" s="33" t="s">
        <v>686</v>
      </c>
      <c r="H1136" s="33" t="s">
        <v>798</v>
      </c>
      <c r="I1136" s="33" t="n">
        <v>143</v>
      </c>
      <c r="J1136" s="33" t="s">
        <v>746</v>
      </c>
      <c r="K1136" s="35" t="n">
        <v>79906</v>
      </c>
      <c r="L1136" s="36" t="n">
        <v>5.7</v>
      </c>
      <c r="M1136" s="37" t="n">
        <v>19018</v>
      </c>
      <c r="N1136" s="37" t="n">
        <v>45546</v>
      </c>
      <c r="O1136" s="37" t="n">
        <v>56</v>
      </c>
      <c r="P1136" s="33" t="s">
        <v>723</v>
      </c>
    </row>
    <row r="1137" customFormat="false" ht="15" hidden="false" customHeight="false" outlineLevel="0" collapsed="false">
      <c r="A1137" s="33" t="s">
        <v>4767</v>
      </c>
      <c r="B1137" s="33" t="s">
        <v>4768</v>
      </c>
      <c r="C1137" s="33" t="s">
        <v>4769</v>
      </c>
      <c r="D1137" s="33" t="s">
        <v>4770</v>
      </c>
      <c r="E1137" s="33" t="s">
        <v>1789</v>
      </c>
      <c r="F1137" s="33" t="s">
        <v>685</v>
      </c>
      <c r="G1137" s="33" t="s">
        <v>686</v>
      </c>
      <c r="H1137" s="33" t="s">
        <v>687</v>
      </c>
      <c r="I1137" s="33" t="n">
        <v>143</v>
      </c>
      <c r="J1137" s="33" t="s">
        <v>1351</v>
      </c>
      <c r="K1137" s="35" t="n">
        <v>79020</v>
      </c>
      <c r="L1137" s="36" t="n">
        <v>5.7</v>
      </c>
      <c r="M1137" s="37" t="n">
        <v>7567</v>
      </c>
      <c r="N1137" s="37" t="n">
        <v>15363</v>
      </c>
      <c r="O1137" s="37" t="n">
        <v>23</v>
      </c>
      <c r="P1137" s="33" t="s">
        <v>742</v>
      </c>
    </row>
    <row r="1138" customFormat="false" ht="15" hidden="false" customHeight="false" outlineLevel="0" collapsed="false">
      <c r="A1138" s="33" t="s">
        <v>4771</v>
      </c>
      <c r="B1138" s="33" t="s">
        <v>4772</v>
      </c>
      <c r="C1138" s="33" t="s">
        <v>4773</v>
      </c>
      <c r="D1138" s="33" t="s">
        <v>4774</v>
      </c>
      <c r="E1138" s="33" t="s">
        <v>2319</v>
      </c>
      <c r="F1138" s="33" t="s">
        <v>685</v>
      </c>
      <c r="G1138" s="33" t="s">
        <v>686</v>
      </c>
      <c r="H1138" s="33" t="s">
        <v>687</v>
      </c>
      <c r="I1138" s="33" t="n">
        <v>143</v>
      </c>
      <c r="J1138" s="33" t="s">
        <v>876</v>
      </c>
      <c r="K1138" s="35" t="n">
        <v>235117</v>
      </c>
      <c r="L1138" s="36" t="n">
        <v>11.1</v>
      </c>
      <c r="M1138" s="37" t="n">
        <v>500</v>
      </c>
      <c r="N1138" s="37" t="n">
        <v>4800</v>
      </c>
      <c r="O1138" s="37" t="n">
        <v>5</v>
      </c>
      <c r="P1138" s="33" t="s">
        <v>692</v>
      </c>
    </row>
    <row r="1139" customFormat="false" ht="15" hidden="false" customHeight="false" outlineLevel="0" collapsed="false">
      <c r="A1139" s="33" t="s">
        <v>4775</v>
      </c>
      <c r="B1139" s="33" t="s">
        <v>4776</v>
      </c>
      <c r="C1139" s="33" t="s">
        <v>4777</v>
      </c>
      <c r="D1139" s="33" t="s">
        <v>4778</v>
      </c>
      <c r="E1139" s="33" t="s">
        <v>696</v>
      </c>
      <c r="F1139" s="33" t="s">
        <v>685</v>
      </c>
      <c r="G1139" s="33" t="s">
        <v>686</v>
      </c>
      <c r="H1139" s="33" t="s">
        <v>687</v>
      </c>
      <c r="I1139" s="33" t="n">
        <v>144</v>
      </c>
      <c r="J1139" s="33" t="s">
        <v>698</v>
      </c>
      <c r="K1139" s="35" t="n">
        <v>67331</v>
      </c>
      <c r="L1139" s="36" t="n">
        <v>4.2</v>
      </c>
      <c r="M1139" s="37" t="n">
        <v>0</v>
      </c>
      <c r="N1139" s="37" t="n">
        <v>9530</v>
      </c>
      <c r="O1139" s="37" t="n">
        <v>1</v>
      </c>
      <c r="P1139" s="33" t="s">
        <v>742</v>
      </c>
    </row>
    <row r="1140" customFormat="false" ht="15" hidden="false" customHeight="false" outlineLevel="0" collapsed="false">
      <c r="A1140" s="33" t="s">
        <v>4779</v>
      </c>
      <c r="B1140" s="33" t="s">
        <v>4780</v>
      </c>
      <c r="C1140" s="33" t="s">
        <v>4781</v>
      </c>
      <c r="D1140" s="33" t="s">
        <v>4781</v>
      </c>
      <c r="E1140" s="33" t="s">
        <v>749</v>
      </c>
      <c r="F1140" s="33" t="s">
        <v>685</v>
      </c>
      <c r="G1140" s="33" t="s">
        <v>686</v>
      </c>
      <c r="H1140" s="33" t="s">
        <v>750</v>
      </c>
      <c r="I1140" s="33" t="n">
        <v>144</v>
      </c>
      <c r="J1140" s="33" t="s">
        <v>1261</v>
      </c>
      <c r="K1140" s="35" t="n">
        <v>54119</v>
      </c>
      <c r="L1140" s="36" t="n">
        <v>2.2</v>
      </c>
      <c r="M1140" s="37" t="n">
        <v>0</v>
      </c>
      <c r="N1140" s="37" t="n">
        <v>4300</v>
      </c>
      <c r="O1140" s="37" t="n">
        <v>1</v>
      </c>
      <c r="P1140" s="33" t="s">
        <v>692</v>
      </c>
    </row>
    <row r="1141" customFormat="false" ht="15" hidden="false" customHeight="false" outlineLevel="0" collapsed="false">
      <c r="A1141" s="33" t="s">
        <v>4782</v>
      </c>
      <c r="B1141" s="33" t="s">
        <v>4783</v>
      </c>
      <c r="C1141" s="33" t="s">
        <v>4784</v>
      </c>
      <c r="D1141" s="33" t="s">
        <v>4785</v>
      </c>
      <c r="E1141" s="33" t="s">
        <v>754</v>
      </c>
      <c r="F1141" s="33" t="s">
        <v>685</v>
      </c>
      <c r="G1141" s="33" t="s">
        <v>686</v>
      </c>
      <c r="H1141" s="33" t="s">
        <v>687</v>
      </c>
      <c r="I1141" s="33" t="n">
        <v>144</v>
      </c>
      <c r="J1141" s="33" t="s">
        <v>751</v>
      </c>
      <c r="K1141" s="35" t="n">
        <v>73906</v>
      </c>
      <c r="L1141" s="36" t="n">
        <v>4.3</v>
      </c>
      <c r="M1141" s="37" t="n">
        <v>4611</v>
      </c>
      <c r="N1141" s="37" t="n">
        <v>12383</v>
      </c>
      <c r="O1141" s="37" t="n">
        <v>11</v>
      </c>
      <c r="P1141" s="33" t="s">
        <v>688</v>
      </c>
    </row>
    <row r="1142" customFormat="false" ht="15" hidden="false" customHeight="false" outlineLevel="0" collapsed="false">
      <c r="A1142" s="33" t="s">
        <v>4786</v>
      </c>
      <c r="B1142" s="33" t="s">
        <v>4787</v>
      </c>
      <c r="C1142" s="33" t="s">
        <v>4788</v>
      </c>
      <c r="D1142" s="33" t="s">
        <v>4789</v>
      </c>
      <c r="E1142" s="33" t="s">
        <v>1866</v>
      </c>
      <c r="F1142" s="33" t="s">
        <v>685</v>
      </c>
      <c r="G1142" s="33" t="s">
        <v>686</v>
      </c>
      <c r="H1142" s="33" t="s">
        <v>687</v>
      </c>
      <c r="I1142" s="33" t="n">
        <v>144</v>
      </c>
      <c r="J1142" s="33" t="s">
        <v>785</v>
      </c>
      <c r="K1142" s="35" t="n">
        <v>84199</v>
      </c>
      <c r="L1142" s="36" t="n">
        <v>6.7</v>
      </c>
      <c r="M1142" s="37" t="n">
        <v>0</v>
      </c>
      <c r="N1142" s="37" t="n">
        <v>23000</v>
      </c>
      <c r="O1142" s="37" t="n">
        <v>1</v>
      </c>
      <c r="P1142" s="33" t="s">
        <v>700</v>
      </c>
    </row>
    <row r="1143" customFormat="false" ht="15" hidden="false" customHeight="false" outlineLevel="0" collapsed="false">
      <c r="A1143" s="33" t="s">
        <v>4790</v>
      </c>
      <c r="B1143" s="33" t="s">
        <v>4791</v>
      </c>
      <c r="C1143" s="33" t="s">
        <v>4792</v>
      </c>
      <c r="D1143" s="33" t="s">
        <v>3538</v>
      </c>
      <c r="E1143" s="33" t="s">
        <v>788</v>
      </c>
      <c r="F1143" s="33" t="s">
        <v>685</v>
      </c>
      <c r="G1143" s="33" t="s">
        <v>686</v>
      </c>
      <c r="H1143" s="33" t="s">
        <v>764</v>
      </c>
      <c r="I1143" s="33" t="n">
        <v>144</v>
      </c>
      <c r="J1143" s="33" t="s">
        <v>785</v>
      </c>
      <c r="K1143" s="35" t="n">
        <v>70996</v>
      </c>
      <c r="L1143" s="36" t="n">
        <v>4.9</v>
      </c>
      <c r="M1143" s="37" t="n">
        <v>7393</v>
      </c>
      <c r="N1143" s="37" t="n">
        <v>7472</v>
      </c>
      <c r="O1143" s="37" t="n">
        <v>9</v>
      </c>
      <c r="P1143" s="33" t="s">
        <v>692</v>
      </c>
    </row>
    <row r="1144" customFormat="false" ht="15" hidden="false" customHeight="false" outlineLevel="0" collapsed="false">
      <c r="A1144" s="33" t="s">
        <v>4793</v>
      </c>
      <c r="B1144" s="33" t="s">
        <v>4794</v>
      </c>
      <c r="C1144" s="33" t="s">
        <v>4795</v>
      </c>
      <c r="D1144" s="33" t="s">
        <v>4796</v>
      </c>
      <c r="E1144" s="33" t="s">
        <v>797</v>
      </c>
      <c r="F1144" s="33" t="s">
        <v>685</v>
      </c>
      <c r="G1144" s="33" t="s">
        <v>686</v>
      </c>
      <c r="H1144" s="33" t="s">
        <v>733</v>
      </c>
      <c r="I1144" s="33" t="n">
        <v>144</v>
      </c>
      <c r="J1144" s="33" t="s">
        <v>803</v>
      </c>
      <c r="K1144" s="35" t="n">
        <v>59498</v>
      </c>
      <c r="L1144" s="36" t="n">
        <v>2.6</v>
      </c>
      <c r="M1144" s="37" t="n">
        <v>200</v>
      </c>
      <c r="N1144" s="37" t="n">
        <v>6800</v>
      </c>
      <c r="O1144" s="37" t="n">
        <v>0</v>
      </c>
      <c r="P1144" s="33" t="s">
        <v>742</v>
      </c>
    </row>
    <row r="1145" customFormat="false" ht="15" hidden="false" customHeight="false" outlineLevel="0" collapsed="false">
      <c r="A1145" s="33" t="s">
        <v>4797</v>
      </c>
      <c r="B1145" s="33" t="s">
        <v>4798</v>
      </c>
      <c r="C1145" s="33" t="s">
        <v>4799</v>
      </c>
      <c r="D1145" s="33" t="s">
        <v>4800</v>
      </c>
      <c r="E1145" s="33" t="s">
        <v>797</v>
      </c>
      <c r="F1145" s="33" t="s">
        <v>883</v>
      </c>
      <c r="G1145" s="33" t="s">
        <v>686</v>
      </c>
      <c r="H1145" s="33" t="s">
        <v>4203</v>
      </c>
      <c r="I1145" s="33" t="n">
        <v>144</v>
      </c>
      <c r="J1145" s="33" t="s">
        <v>803</v>
      </c>
      <c r="K1145" s="35" t="n">
        <v>68448</v>
      </c>
      <c r="L1145" s="36" t="n">
        <v>4.1</v>
      </c>
      <c r="M1145" s="37" t="n">
        <v>0</v>
      </c>
      <c r="N1145" s="37" t="n">
        <v>0</v>
      </c>
      <c r="O1145" s="37" t="n">
        <v>0</v>
      </c>
      <c r="P1145" s="33"/>
    </row>
    <row r="1146" customFormat="false" ht="15" hidden="false" customHeight="false" outlineLevel="0" collapsed="false">
      <c r="A1146" s="33" t="s">
        <v>4801</v>
      </c>
      <c r="B1146" s="33"/>
      <c r="C1146" s="33" t="s">
        <v>4802</v>
      </c>
      <c r="D1146" s="33" t="s">
        <v>4803</v>
      </c>
      <c r="E1146" s="33" t="s">
        <v>824</v>
      </c>
      <c r="F1146" s="33" t="s">
        <v>685</v>
      </c>
      <c r="G1146" s="33" t="s">
        <v>686</v>
      </c>
      <c r="H1146" s="33" t="s">
        <v>687</v>
      </c>
      <c r="I1146" s="33" t="n">
        <v>144</v>
      </c>
      <c r="J1146" s="33" t="s">
        <v>835</v>
      </c>
      <c r="K1146" s="35" t="n">
        <v>79942</v>
      </c>
      <c r="L1146" s="36" t="n">
        <v>6</v>
      </c>
      <c r="M1146" s="37" t="n">
        <v>0</v>
      </c>
      <c r="N1146" s="37" t="n">
        <v>2900</v>
      </c>
      <c r="O1146" s="37" t="n">
        <v>0</v>
      </c>
      <c r="P1146" s="33" t="s">
        <v>742</v>
      </c>
    </row>
    <row r="1147" customFormat="false" ht="15" hidden="false" customHeight="false" outlineLevel="0" collapsed="false">
      <c r="A1147" s="33" t="s">
        <v>4804</v>
      </c>
      <c r="B1147" s="33" t="s">
        <v>4805</v>
      </c>
      <c r="C1147" s="33" t="s">
        <v>4806</v>
      </c>
      <c r="D1147" s="33" t="s">
        <v>4807</v>
      </c>
      <c r="E1147" s="33" t="s">
        <v>1789</v>
      </c>
      <c r="F1147" s="33" t="s">
        <v>685</v>
      </c>
      <c r="G1147" s="33" t="s">
        <v>686</v>
      </c>
      <c r="H1147" s="33" t="s">
        <v>687</v>
      </c>
      <c r="I1147" s="33" t="n">
        <v>144</v>
      </c>
      <c r="J1147" s="33" t="s">
        <v>930</v>
      </c>
      <c r="K1147" s="35" t="n">
        <v>87140</v>
      </c>
      <c r="L1147" s="36" t="n">
        <v>7.4</v>
      </c>
      <c r="M1147" s="37" t="n">
        <v>0</v>
      </c>
      <c r="N1147" s="37" t="n">
        <v>78</v>
      </c>
      <c r="O1147" s="37" t="n">
        <v>0</v>
      </c>
      <c r="P1147" s="33" t="s">
        <v>700</v>
      </c>
    </row>
    <row r="1148" customFormat="false" ht="15" hidden="false" customHeight="false" outlineLevel="0" collapsed="false">
      <c r="A1148" s="33" t="s">
        <v>4808</v>
      </c>
      <c r="B1148" s="33"/>
      <c r="C1148" s="33" t="s">
        <v>4809</v>
      </c>
      <c r="D1148" s="33" t="s">
        <v>2656</v>
      </c>
      <c r="E1148" s="33" t="s">
        <v>3119</v>
      </c>
      <c r="F1148" s="33" t="s">
        <v>685</v>
      </c>
      <c r="G1148" s="33" t="s">
        <v>686</v>
      </c>
      <c r="H1148" s="33" t="s">
        <v>750</v>
      </c>
      <c r="I1148" s="33" t="n">
        <v>145</v>
      </c>
      <c r="J1148" s="33" t="s">
        <v>761</v>
      </c>
      <c r="K1148" s="35" t="n">
        <v>77482</v>
      </c>
      <c r="L1148" s="36" t="n">
        <v>5.6</v>
      </c>
      <c r="M1148" s="37" t="n">
        <v>1575</v>
      </c>
      <c r="N1148" s="37" t="n">
        <v>4410</v>
      </c>
      <c r="O1148" s="37" t="n">
        <v>0</v>
      </c>
      <c r="P1148" s="33" t="s">
        <v>711</v>
      </c>
    </row>
    <row r="1149" customFormat="false" ht="15" hidden="false" customHeight="false" outlineLevel="0" collapsed="false">
      <c r="A1149" s="33" t="s">
        <v>4810</v>
      </c>
      <c r="B1149" s="33"/>
      <c r="C1149" s="33" t="s">
        <v>4811</v>
      </c>
      <c r="D1149" s="33" t="s">
        <v>4812</v>
      </c>
      <c r="E1149" s="33" t="s">
        <v>1866</v>
      </c>
      <c r="F1149" s="33" t="s">
        <v>883</v>
      </c>
      <c r="G1149" s="33" t="s">
        <v>686</v>
      </c>
      <c r="H1149" s="33" t="s">
        <v>885</v>
      </c>
      <c r="I1149" s="33" t="n">
        <v>145</v>
      </c>
      <c r="J1149" s="33" t="s">
        <v>873</v>
      </c>
      <c r="K1149" s="35" t="n">
        <v>71928</v>
      </c>
      <c r="L1149" s="36" t="n">
        <v>5</v>
      </c>
      <c r="M1149" s="37" t="n">
        <v>0</v>
      </c>
      <c r="N1149" s="37" t="n">
        <v>0</v>
      </c>
      <c r="O1149" s="37" t="n">
        <v>0</v>
      </c>
      <c r="P1149" s="33"/>
    </row>
    <row r="1150" customFormat="false" ht="15" hidden="false" customHeight="false" outlineLevel="0" collapsed="false">
      <c r="A1150" s="33" t="s">
        <v>4813</v>
      </c>
      <c r="B1150" s="33" t="s">
        <v>4814</v>
      </c>
      <c r="C1150" s="33" t="s">
        <v>4815</v>
      </c>
      <c r="D1150" s="33" t="s">
        <v>4816</v>
      </c>
      <c r="E1150" s="33" t="s">
        <v>1343</v>
      </c>
      <c r="F1150" s="33" t="s">
        <v>685</v>
      </c>
      <c r="G1150" s="33" t="s">
        <v>686</v>
      </c>
      <c r="H1150" s="33" t="s">
        <v>687</v>
      </c>
      <c r="I1150" s="33" t="n">
        <v>145</v>
      </c>
      <c r="J1150" s="33" t="s">
        <v>829</v>
      </c>
      <c r="K1150" s="35" t="n">
        <v>121456</v>
      </c>
      <c r="L1150" s="36" t="n">
        <v>12.3</v>
      </c>
      <c r="M1150" s="37" t="n">
        <v>86398</v>
      </c>
      <c r="N1150" s="37" t="n">
        <v>29576</v>
      </c>
      <c r="O1150" s="37" t="n">
        <v>0</v>
      </c>
      <c r="P1150" s="33" t="s">
        <v>688</v>
      </c>
    </row>
    <row r="1151" customFormat="false" ht="15" hidden="false" customHeight="false" outlineLevel="0" collapsed="false">
      <c r="A1151" s="33" t="s">
        <v>4817</v>
      </c>
      <c r="B1151" s="33" t="s">
        <v>4818</v>
      </c>
      <c r="C1151" s="33" t="s">
        <v>4819</v>
      </c>
      <c r="D1151" s="33" t="s">
        <v>4820</v>
      </c>
      <c r="E1151" s="33" t="s">
        <v>2677</v>
      </c>
      <c r="F1151" s="33" t="s">
        <v>685</v>
      </c>
      <c r="G1151" s="33" t="s">
        <v>686</v>
      </c>
      <c r="H1151" s="33" t="s">
        <v>764</v>
      </c>
      <c r="I1151" s="33" t="n">
        <v>145</v>
      </c>
      <c r="J1151" s="33" t="s">
        <v>751</v>
      </c>
      <c r="K1151" s="35" t="n">
        <v>80908</v>
      </c>
      <c r="L1151" s="36" t="n">
        <v>5.4</v>
      </c>
      <c r="M1151" s="37" t="n">
        <v>0</v>
      </c>
      <c r="N1151" s="37" t="n">
        <v>4000</v>
      </c>
      <c r="O1151" s="37" t="n">
        <v>1</v>
      </c>
      <c r="P1151" s="33" t="s">
        <v>700</v>
      </c>
    </row>
    <row r="1152" customFormat="false" ht="15" hidden="false" customHeight="false" outlineLevel="0" collapsed="false">
      <c r="A1152" s="33" t="s">
        <v>4821</v>
      </c>
      <c r="B1152" s="33"/>
      <c r="C1152" s="33" t="s">
        <v>4822</v>
      </c>
      <c r="D1152" s="33" t="s">
        <v>4823</v>
      </c>
      <c r="E1152" s="33" t="s">
        <v>852</v>
      </c>
      <c r="F1152" s="33" t="s">
        <v>883</v>
      </c>
      <c r="G1152" s="33" t="s">
        <v>686</v>
      </c>
      <c r="H1152" s="33" t="s">
        <v>885</v>
      </c>
      <c r="I1152" s="33" t="n">
        <v>145</v>
      </c>
      <c r="J1152" s="33" t="s">
        <v>864</v>
      </c>
      <c r="K1152" s="35" t="n">
        <v>60459</v>
      </c>
      <c r="L1152" s="36" t="n">
        <v>2.7</v>
      </c>
      <c r="M1152" s="37" t="n">
        <v>0</v>
      </c>
      <c r="N1152" s="37" t="n">
        <v>0</v>
      </c>
      <c r="O1152" s="37" t="n">
        <v>0</v>
      </c>
      <c r="P1152" s="33"/>
    </row>
    <row r="1153" customFormat="false" ht="15" hidden="false" customHeight="false" outlineLevel="0" collapsed="false">
      <c r="A1153" s="33" t="s">
        <v>4824</v>
      </c>
      <c r="B1153" s="33" t="s">
        <v>4825</v>
      </c>
      <c r="C1153" s="33" t="s">
        <v>4826</v>
      </c>
      <c r="D1153" s="33" t="s">
        <v>4827</v>
      </c>
      <c r="E1153" s="33" t="s">
        <v>1789</v>
      </c>
      <c r="F1153" s="33" t="s">
        <v>685</v>
      </c>
      <c r="G1153" s="33" t="s">
        <v>686</v>
      </c>
      <c r="H1153" s="33" t="s">
        <v>687</v>
      </c>
      <c r="I1153" s="33" t="n">
        <v>145</v>
      </c>
      <c r="J1153" s="33" t="s">
        <v>803</v>
      </c>
      <c r="K1153" s="35" t="n">
        <v>70736</v>
      </c>
      <c r="L1153" s="36" t="n">
        <v>4.3</v>
      </c>
      <c r="M1153" s="37" t="n">
        <v>5241</v>
      </c>
      <c r="N1153" s="37" t="n">
        <v>47319</v>
      </c>
      <c r="O1153" s="37" t="n">
        <v>8</v>
      </c>
      <c r="P1153" s="33" t="s">
        <v>723</v>
      </c>
    </row>
    <row r="1154" customFormat="false" ht="15" hidden="false" customHeight="false" outlineLevel="0" collapsed="false">
      <c r="A1154" s="33" t="s">
        <v>4828</v>
      </c>
      <c r="B1154" s="33" t="s">
        <v>4829</v>
      </c>
      <c r="C1154" s="33" t="s">
        <v>4830</v>
      </c>
      <c r="D1154" s="33" t="s">
        <v>4831</v>
      </c>
      <c r="E1154" s="33" t="s">
        <v>684</v>
      </c>
      <c r="F1154" s="33" t="s">
        <v>685</v>
      </c>
      <c r="G1154" s="33" t="s">
        <v>686</v>
      </c>
      <c r="H1154" s="33" t="s">
        <v>750</v>
      </c>
      <c r="I1154" s="33" t="n">
        <v>146</v>
      </c>
      <c r="J1154" s="33" t="s">
        <v>681</v>
      </c>
      <c r="K1154" s="35" t="n">
        <v>68707</v>
      </c>
      <c r="L1154" s="36" t="n">
        <v>3.8</v>
      </c>
      <c r="M1154" s="37" t="n">
        <v>2977</v>
      </c>
      <c r="N1154" s="37" t="n">
        <v>2810</v>
      </c>
      <c r="O1154" s="37" t="n">
        <v>0</v>
      </c>
      <c r="P1154" s="33" t="s">
        <v>688</v>
      </c>
    </row>
    <row r="1155" customFormat="false" ht="15" hidden="false" customHeight="false" outlineLevel="0" collapsed="false">
      <c r="A1155" s="33" t="s">
        <v>4832</v>
      </c>
      <c r="B1155" s="33" t="s">
        <v>4833</v>
      </c>
      <c r="C1155" s="33" t="s">
        <v>4834</v>
      </c>
      <c r="D1155" s="33" t="s">
        <v>4835</v>
      </c>
      <c r="E1155" s="33" t="s">
        <v>3119</v>
      </c>
      <c r="F1155" s="33" t="s">
        <v>685</v>
      </c>
      <c r="G1155" s="33" t="s">
        <v>686</v>
      </c>
      <c r="H1155" s="33" t="s">
        <v>750</v>
      </c>
      <c r="I1155" s="33" t="n">
        <v>146</v>
      </c>
      <c r="J1155" s="33" t="s">
        <v>768</v>
      </c>
      <c r="K1155" s="35" t="n">
        <v>67519</v>
      </c>
      <c r="L1155" s="36" t="n">
        <v>3.6</v>
      </c>
      <c r="M1155" s="37" t="n">
        <v>0</v>
      </c>
      <c r="N1155" s="37" t="n">
        <v>10500</v>
      </c>
      <c r="O1155" s="37" t="n">
        <v>0</v>
      </c>
      <c r="P1155" s="33" t="s">
        <v>692</v>
      </c>
    </row>
    <row r="1156" customFormat="false" ht="15" hidden="false" customHeight="false" outlineLevel="0" collapsed="false">
      <c r="A1156" s="33" t="s">
        <v>4836</v>
      </c>
      <c r="B1156" s="33"/>
      <c r="C1156" s="33" t="s">
        <v>4837</v>
      </c>
      <c r="D1156" s="33" t="s">
        <v>4837</v>
      </c>
      <c r="E1156" s="33" t="s">
        <v>1866</v>
      </c>
      <c r="F1156" s="33" t="s">
        <v>685</v>
      </c>
      <c r="G1156" s="33" t="s">
        <v>686</v>
      </c>
      <c r="H1156" s="33" t="s">
        <v>687</v>
      </c>
      <c r="I1156" s="33" t="n">
        <v>146</v>
      </c>
      <c r="J1156" s="33" t="s">
        <v>873</v>
      </c>
      <c r="K1156" s="35" t="n">
        <v>66235</v>
      </c>
      <c r="L1156" s="36" t="n">
        <v>3.5</v>
      </c>
      <c r="M1156" s="37" t="n">
        <v>0</v>
      </c>
      <c r="N1156" s="37" t="n">
        <v>3000</v>
      </c>
      <c r="O1156" s="37" t="n">
        <v>0</v>
      </c>
      <c r="P1156" s="33" t="s">
        <v>688</v>
      </c>
    </row>
    <row r="1157" customFormat="false" ht="15" hidden="false" customHeight="false" outlineLevel="0" collapsed="false">
      <c r="A1157" s="33" t="s">
        <v>4838</v>
      </c>
      <c r="B1157" s="33" t="s">
        <v>4839</v>
      </c>
      <c r="C1157" s="33" t="s">
        <v>4840</v>
      </c>
      <c r="D1157" s="33" t="s">
        <v>2960</v>
      </c>
      <c r="E1157" s="33" t="s">
        <v>792</v>
      </c>
      <c r="F1157" s="33" t="s">
        <v>685</v>
      </c>
      <c r="G1157" s="33" t="s">
        <v>686</v>
      </c>
      <c r="H1157" s="33" t="s">
        <v>764</v>
      </c>
      <c r="I1157" s="33" t="n">
        <v>146</v>
      </c>
      <c r="J1157" s="33" t="s">
        <v>789</v>
      </c>
      <c r="K1157" s="35" t="n">
        <v>85146</v>
      </c>
      <c r="L1157" s="36" t="n">
        <v>6.4</v>
      </c>
      <c r="M1157" s="37" t="n">
        <v>1900</v>
      </c>
      <c r="N1157" s="37" t="n">
        <v>8200</v>
      </c>
      <c r="O1157" s="37" t="n">
        <v>2</v>
      </c>
      <c r="P1157" s="33" t="s">
        <v>760</v>
      </c>
    </row>
    <row r="1158" customFormat="false" ht="15" hidden="false" customHeight="false" outlineLevel="0" collapsed="false">
      <c r="A1158" s="33" t="s">
        <v>4841</v>
      </c>
      <c r="B1158" s="33" t="s">
        <v>4842</v>
      </c>
      <c r="C1158" s="33" t="s">
        <v>4843</v>
      </c>
      <c r="D1158" s="33" t="s">
        <v>1286</v>
      </c>
      <c r="E1158" s="33" t="s">
        <v>2437</v>
      </c>
      <c r="F1158" s="33" t="s">
        <v>685</v>
      </c>
      <c r="G1158" s="33" t="s">
        <v>686</v>
      </c>
      <c r="H1158" s="33" t="s">
        <v>733</v>
      </c>
      <c r="I1158" s="33" t="n">
        <v>146</v>
      </c>
      <c r="J1158" s="33" t="s">
        <v>768</v>
      </c>
      <c r="K1158" s="35" t="n">
        <v>82769</v>
      </c>
      <c r="L1158" s="36" t="n">
        <v>6.4</v>
      </c>
      <c r="M1158" s="37" t="n">
        <v>48</v>
      </c>
      <c r="N1158" s="37" t="n">
        <v>12834</v>
      </c>
      <c r="O1158" s="37" t="n">
        <v>0</v>
      </c>
      <c r="P1158" s="33" t="s">
        <v>692</v>
      </c>
    </row>
    <row r="1159" customFormat="false" ht="15" hidden="false" customHeight="false" outlineLevel="0" collapsed="false">
      <c r="A1159" s="33" t="s">
        <v>4844</v>
      </c>
      <c r="B1159" s="33" t="s">
        <v>4845</v>
      </c>
      <c r="C1159" s="33" t="s">
        <v>4846</v>
      </c>
      <c r="D1159" s="33" t="s">
        <v>1181</v>
      </c>
      <c r="E1159" s="33" t="s">
        <v>3336</v>
      </c>
      <c r="F1159" s="33" t="s">
        <v>685</v>
      </c>
      <c r="G1159" s="33" t="s">
        <v>686</v>
      </c>
      <c r="H1159" s="33" t="s">
        <v>687</v>
      </c>
      <c r="I1159" s="33" t="n">
        <v>146</v>
      </c>
      <c r="J1159" s="33" t="s">
        <v>746</v>
      </c>
      <c r="K1159" s="35" t="n">
        <v>79610</v>
      </c>
      <c r="L1159" s="36" t="n">
        <v>6.2</v>
      </c>
      <c r="M1159" s="37" t="n">
        <v>180</v>
      </c>
      <c r="N1159" s="37" t="n">
        <v>12500</v>
      </c>
      <c r="O1159" s="37" t="n">
        <v>1</v>
      </c>
      <c r="P1159" s="33" t="s">
        <v>828</v>
      </c>
    </row>
    <row r="1160" customFormat="false" ht="15" hidden="false" customHeight="false" outlineLevel="0" collapsed="false">
      <c r="A1160" s="33" t="s">
        <v>4847</v>
      </c>
      <c r="B1160" s="33" t="s">
        <v>4848</v>
      </c>
      <c r="C1160" s="33" t="s">
        <v>4849</v>
      </c>
      <c r="D1160" s="33" t="s">
        <v>4850</v>
      </c>
      <c r="E1160" s="33" t="s">
        <v>1789</v>
      </c>
      <c r="F1160" s="33" t="s">
        <v>685</v>
      </c>
      <c r="G1160" s="33" t="s">
        <v>686</v>
      </c>
      <c r="H1160" s="33" t="s">
        <v>687</v>
      </c>
      <c r="I1160" s="33" t="n">
        <v>146</v>
      </c>
      <c r="J1160" s="33" t="s">
        <v>803</v>
      </c>
      <c r="K1160" s="35" t="n">
        <v>64900</v>
      </c>
      <c r="L1160" s="36" t="n">
        <v>3.3</v>
      </c>
      <c r="M1160" s="37" t="n">
        <v>72</v>
      </c>
      <c r="N1160" s="37" t="n">
        <v>897</v>
      </c>
      <c r="O1160" s="37" t="n">
        <v>0</v>
      </c>
      <c r="P1160" s="33" t="s">
        <v>700</v>
      </c>
    </row>
    <row r="1161" customFormat="false" ht="15" hidden="false" customHeight="false" outlineLevel="0" collapsed="false">
      <c r="A1161" s="33" t="s">
        <v>4851</v>
      </c>
      <c r="B1161" s="33" t="s">
        <v>4852</v>
      </c>
      <c r="C1161" s="33" t="s">
        <v>4853</v>
      </c>
      <c r="D1161" s="33" t="s">
        <v>4854</v>
      </c>
      <c r="E1161" s="33" t="s">
        <v>706</v>
      </c>
      <c r="F1161" s="33" t="s">
        <v>685</v>
      </c>
      <c r="G1161" s="33" t="s">
        <v>686</v>
      </c>
      <c r="H1161" s="33" t="s">
        <v>687</v>
      </c>
      <c r="I1161" s="33" t="n">
        <v>147</v>
      </c>
      <c r="J1161" s="33" t="s">
        <v>703</v>
      </c>
      <c r="K1161" s="35" t="n">
        <v>78757</v>
      </c>
      <c r="L1161" s="36" t="n">
        <v>5.4</v>
      </c>
      <c r="M1161" s="37" t="n">
        <v>350</v>
      </c>
      <c r="N1161" s="37" t="n">
        <v>5300</v>
      </c>
      <c r="O1161" s="37" t="n">
        <v>0</v>
      </c>
      <c r="P1161" s="33" t="s">
        <v>742</v>
      </c>
    </row>
    <row r="1162" customFormat="false" ht="15" hidden="false" customHeight="false" outlineLevel="0" collapsed="false">
      <c r="A1162" s="33" t="s">
        <v>4855</v>
      </c>
      <c r="B1162" s="33" t="s">
        <v>4856</v>
      </c>
      <c r="C1162" s="33" t="s">
        <v>4857</v>
      </c>
      <c r="D1162" s="33" t="s">
        <v>4858</v>
      </c>
      <c r="E1162" s="33" t="s">
        <v>749</v>
      </c>
      <c r="F1162" s="33" t="s">
        <v>685</v>
      </c>
      <c r="G1162" s="33" t="s">
        <v>686</v>
      </c>
      <c r="H1162" s="33" t="s">
        <v>750</v>
      </c>
      <c r="I1162" s="33" t="n">
        <v>147</v>
      </c>
      <c r="J1162" s="33" t="s">
        <v>743</v>
      </c>
      <c r="K1162" s="35" t="n">
        <v>52729</v>
      </c>
      <c r="L1162" s="36" t="n">
        <v>1.9</v>
      </c>
      <c r="M1162" s="37" t="n">
        <v>0</v>
      </c>
      <c r="N1162" s="37" t="n">
        <v>6400</v>
      </c>
      <c r="O1162" s="37" t="n">
        <v>0</v>
      </c>
      <c r="P1162" s="33" t="s">
        <v>688</v>
      </c>
    </row>
    <row r="1163" customFormat="false" ht="15" hidden="false" customHeight="false" outlineLevel="0" collapsed="false">
      <c r="A1163" s="33" t="s">
        <v>4859</v>
      </c>
      <c r="B1163" s="33" t="s">
        <v>4860</v>
      </c>
      <c r="C1163" s="33" t="s">
        <v>4861</v>
      </c>
      <c r="D1163" s="33" t="s">
        <v>4862</v>
      </c>
      <c r="E1163" s="33" t="s">
        <v>4472</v>
      </c>
      <c r="F1163" s="33" t="s">
        <v>685</v>
      </c>
      <c r="G1163" s="33" t="s">
        <v>686</v>
      </c>
      <c r="H1163" s="33" t="s">
        <v>687</v>
      </c>
      <c r="I1163" s="33" t="n">
        <v>147</v>
      </c>
      <c r="J1163" s="33" t="s">
        <v>751</v>
      </c>
      <c r="K1163" s="35" t="n">
        <v>75714</v>
      </c>
      <c r="L1163" s="36" t="n">
        <v>4.7</v>
      </c>
      <c r="M1163" s="37" t="n">
        <v>1831</v>
      </c>
      <c r="N1163" s="37" t="n">
        <v>26220</v>
      </c>
      <c r="O1163" s="37" t="n">
        <v>4</v>
      </c>
      <c r="P1163" s="33" t="s">
        <v>692</v>
      </c>
    </row>
    <row r="1164" customFormat="false" ht="15" hidden="false" customHeight="false" outlineLevel="0" collapsed="false">
      <c r="A1164" s="33" t="s">
        <v>4863</v>
      </c>
      <c r="B1164" s="33" t="s">
        <v>4864</v>
      </c>
      <c r="C1164" s="33" t="s">
        <v>4865</v>
      </c>
      <c r="D1164" s="33" t="s">
        <v>2138</v>
      </c>
      <c r="E1164" s="33" t="s">
        <v>754</v>
      </c>
      <c r="F1164" s="33" t="s">
        <v>685</v>
      </c>
      <c r="G1164" s="33" t="s">
        <v>686</v>
      </c>
      <c r="H1164" s="33" t="s">
        <v>687</v>
      </c>
      <c r="I1164" s="33" t="n">
        <v>147</v>
      </c>
      <c r="J1164" s="33" t="s">
        <v>765</v>
      </c>
      <c r="K1164" s="35" t="n">
        <v>66097</v>
      </c>
      <c r="L1164" s="36" t="n">
        <v>2.9</v>
      </c>
      <c r="M1164" s="37" t="n">
        <v>500</v>
      </c>
      <c r="N1164" s="37" t="n">
        <v>1500</v>
      </c>
      <c r="O1164" s="37" t="n">
        <v>0</v>
      </c>
      <c r="P1164" s="33" t="s">
        <v>692</v>
      </c>
    </row>
    <row r="1165" customFormat="false" ht="15" hidden="false" customHeight="false" outlineLevel="0" collapsed="false">
      <c r="A1165" s="33" t="s">
        <v>4866</v>
      </c>
      <c r="B1165" s="33" t="s">
        <v>4867</v>
      </c>
      <c r="C1165" s="33" t="s">
        <v>4868</v>
      </c>
      <c r="D1165" s="33" t="s">
        <v>4869</v>
      </c>
      <c r="E1165" s="33" t="s">
        <v>1343</v>
      </c>
      <c r="F1165" s="33" t="s">
        <v>685</v>
      </c>
      <c r="G1165" s="33" t="s">
        <v>686</v>
      </c>
      <c r="H1165" s="33" t="s">
        <v>764</v>
      </c>
      <c r="I1165" s="33" t="n">
        <v>147</v>
      </c>
      <c r="J1165" s="33" t="s">
        <v>829</v>
      </c>
      <c r="K1165" s="35" t="n">
        <v>129973</v>
      </c>
      <c r="L1165" s="36" t="n">
        <v>13.5</v>
      </c>
      <c r="M1165" s="37" t="n">
        <v>2262</v>
      </c>
      <c r="N1165" s="37" t="n">
        <v>43024</v>
      </c>
      <c r="O1165" s="37" t="n">
        <v>2</v>
      </c>
      <c r="P1165" s="33" t="s">
        <v>692</v>
      </c>
    </row>
    <row r="1166" customFormat="false" ht="15" hidden="false" customHeight="false" outlineLevel="0" collapsed="false">
      <c r="A1166" s="33" t="s">
        <v>4870</v>
      </c>
      <c r="B1166" s="33" t="s">
        <v>4871</v>
      </c>
      <c r="C1166" s="33" t="s">
        <v>4872</v>
      </c>
      <c r="D1166" s="33" t="s">
        <v>4873</v>
      </c>
      <c r="E1166" s="33" t="s">
        <v>1069</v>
      </c>
      <c r="F1166" s="33" t="s">
        <v>685</v>
      </c>
      <c r="G1166" s="33" t="s">
        <v>686</v>
      </c>
      <c r="H1166" s="33" t="s">
        <v>687</v>
      </c>
      <c r="I1166" s="33" t="n">
        <v>147</v>
      </c>
      <c r="J1166" s="33" t="s">
        <v>803</v>
      </c>
      <c r="K1166" s="35" t="n">
        <v>91517</v>
      </c>
      <c r="L1166" s="36" t="n">
        <v>7.3</v>
      </c>
      <c r="M1166" s="37" t="n">
        <v>557</v>
      </c>
      <c r="N1166" s="37" t="n">
        <v>3392</v>
      </c>
      <c r="O1166" s="37" t="n">
        <v>0</v>
      </c>
      <c r="P1166" s="33" t="s">
        <v>688</v>
      </c>
    </row>
    <row r="1167" customFormat="false" ht="15" hidden="false" customHeight="false" outlineLevel="0" collapsed="false">
      <c r="A1167" s="33" t="s">
        <v>4874</v>
      </c>
      <c r="B1167" s="33"/>
      <c r="C1167" s="33" t="s">
        <v>4875</v>
      </c>
      <c r="D1167" s="33" t="s">
        <v>4823</v>
      </c>
      <c r="E1167" s="33" t="s">
        <v>852</v>
      </c>
      <c r="F1167" s="33" t="s">
        <v>685</v>
      </c>
      <c r="G1167" s="33" t="s">
        <v>686</v>
      </c>
      <c r="H1167" s="33" t="s">
        <v>750</v>
      </c>
      <c r="I1167" s="33" t="n">
        <v>147</v>
      </c>
      <c r="J1167" s="33" t="s">
        <v>864</v>
      </c>
      <c r="K1167" s="35" t="n">
        <v>67754</v>
      </c>
      <c r="L1167" s="36" t="n">
        <v>3.3</v>
      </c>
      <c r="M1167" s="37" t="n">
        <v>0</v>
      </c>
      <c r="N1167" s="37" t="n">
        <v>1250</v>
      </c>
      <c r="O1167" s="37" t="n">
        <v>0</v>
      </c>
      <c r="P1167" s="33" t="s">
        <v>688</v>
      </c>
    </row>
    <row r="1168" customFormat="false" ht="15" hidden="false" customHeight="false" outlineLevel="0" collapsed="false">
      <c r="A1168" s="33" t="s">
        <v>4876</v>
      </c>
      <c r="B1168" s="33"/>
      <c r="C1168" s="33" t="s">
        <v>4877</v>
      </c>
      <c r="D1168" s="33" t="s">
        <v>4878</v>
      </c>
      <c r="E1168" s="33" t="s">
        <v>1951</v>
      </c>
      <c r="F1168" s="33" t="s">
        <v>685</v>
      </c>
      <c r="G1168" s="33" t="s">
        <v>686</v>
      </c>
      <c r="H1168" s="33" t="s">
        <v>750</v>
      </c>
      <c r="I1168" s="33" t="n">
        <v>148</v>
      </c>
      <c r="J1168" s="33" t="s">
        <v>746</v>
      </c>
      <c r="K1168" s="35" t="n">
        <v>65111</v>
      </c>
      <c r="L1168" s="36" t="n">
        <v>3.5</v>
      </c>
      <c r="M1168" s="37" t="n">
        <v>113</v>
      </c>
      <c r="N1168" s="37" t="n">
        <v>15193</v>
      </c>
      <c r="O1168" s="37" t="n">
        <v>0</v>
      </c>
      <c r="P1168" s="33" t="s">
        <v>760</v>
      </c>
    </row>
    <row r="1169" customFormat="false" ht="15" hidden="false" customHeight="false" outlineLevel="0" collapsed="false">
      <c r="A1169" s="33" t="s">
        <v>4879</v>
      </c>
      <c r="B1169" s="33" t="s">
        <v>4880</v>
      </c>
      <c r="C1169" s="33" t="s">
        <v>4881</v>
      </c>
      <c r="D1169" s="33" t="s">
        <v>4778</v>
      </c>
      <c r="E1169" s="33" t="s">
        <v>696</v>
      </c>
      <c r="F1169" s="33" t="s">
        <v>685</v>
      </c>
      <c r="G1169" s="33" t="s">
        <v>686</v>
      </c>
      <c r="H1169" s="33" t="s">
        <v>4882</v>
      </c>
      <c r="I1169" s="33" t="n">
        <v>148</v>
      </c>
      <c r="J1169" s="33" t="s">
        <v>698</v>
      </c>
      <c r="K1169" s="35" t="n">
        <v>67552</v>
      </c>
      <c r="L1169" s="36" t="n">
        <v>4.2</v>
      </c>
      <c r="M1169" s="37" t="n">
        <v>10446</v>
      </c>
      <c r="N1169" s="37" t="n">
        <v>38930</v>
      </c>
      <c r="O1169" s="37" t="n">
        <v>11</v>
      </c>
      <c r="P1169" s="33" t="s">
        <v>692</v>
      </c>
    </row>
    <row r="1170" customFormat="false" ht="15" hidden="false" customHeight="false" outlineLevel="0" collapsed="false">
      <c r="A1170" s="33" t="s">
        <v>4883</v>
      </c>
      <c r="B1170" s="33" t="s">
        <v>4884</v>
      </c>
      <c r="C1170" s="33" t="s">
        <v>4885</v>
      </c>
      <c r="D1170" s="33" t="s">
        <v>4886</v>
      </c>
      <c r="E1170" s="33" t="s">
        <v>749</v>
      </c>
      <c r="F1170" s="33" t="s">
        <v>685</v>
      </c>
      <c r="G1170" s="33" t="s">
        <v>686</v>
      </c>
      <c r="H1170" s="33" t="s">
        <v>764</v>
      </c>
      <c r="I1170" s="33" t="n">
        <v>148</v>
      </c>
      <c r="J1170" s="33" t="s">
        <v>746</v>
      </c>
      <c r="K1170" s="35" t="n">
        <v>56098</v>
      </c>
      <c r="L1170" s="36" t="n">
        <v>2.4</v>
      </c>
      <c r="M1170" s="37" t="n">
        <v>1000</v>
      </c>
      <c r="N1170" s="37" t="n">
        <v>6000</v>
      </c>
      <c r="O1170" s="37" t="n">
        <v>3</v>
      </c>
      <c r="P1170" s="33" t="s">
        <v>692</v>
      </c>
    </row>
    <row r="1171" customFormat="false" ht="15" hidden="false" customHeight="false" outlineLevel="0" collapsed="false">
      <c r="A1171" s="33" t="s">
        <v>4887</v>
      </c>
      <c r="B1171" s="33"/>
      <c r="C1171" s="33" t="s">
        <v>4888</v>
      </c>
      <c r="D1171" s="33" t="s">
        <v>4888</v>
      </c>
      <c r="E1171" s="33" t="s">
        <v>1866</v>
      </c>
      <c r="F1171" s="33" t="s">
        <v>685</v>
      </c>
      <c r="G1171" s="33" t="s">
        <v>686</v>
      </c>
      <c r="H1171" s="33" t="s">
        <v>687</v>
      </c>
      <c r="I1171" s="33" t="n">
        <v>148</v>
      </c>
      <c r="J1171" s="33" t="s">
        <v>873</v>
      </c>
      <c r="K1171" s="35" t="n">
        <v>71692</v>
      </c>
      <c r="L1171" s="36" t="n">
        <v>5</v>
      </c>
      <c r="M1171" s="37" t="n">
        <v>0</v>
      </c>
      <c r="N1171" s="37" t="n">
        <v>16000</v>
      </c>
      <c r="O1171" s="37" t="n">
        <v>2</v>
      </c>
      <c r="P1171" s="33" t="s">
        <v>700</v>
      </c>
    </row>
    <row r="1172" customFormat="false" ht="15" hidden="false" customHeight="false" outlineLevel="0" collapsed="false">
      <c r="A1172" s="33" t="s">
        <v>4889</v>
      </c>
      <c r="B1172" s="33" t="s">
        <v>4890</v>
      </c>
      <c r="C1172" s="33" t="s">
        <v>4891</v>
      </c>
      <c r="D1172" s="33" t="s">
        <v>4892</v>
      </c>
      <c r="E1172" s="33" t="s">
        <v>3336</v>
      </c>
      <c r="F1172" s="33" t="s">
        <v>685</v>
      </c>
      <c r="G1172" s="33" t="s">
        <v>686</v>
      </c>
      <c r="H1172" s="33" t="s">
        <v>687</v>
      </c>
      <c r="I1172" s="33" t="n">
        <v>148</v>
      </c>
      <c r="J1172" s="33" t="s">
        <v>746</v>
      </c>
      <c r="K1172" s="35" t="n">
        <v>81330</v>
      </c>
      <c r="L1172" s="36" t="n">
        <v>5.9</v>
      </c>
      <c r="M1172" s="37" t="n">
        <v>774</v>
      </c>
      <c r="N1172" s="37" t="n">
        <v>3100</v>
      </c>
      <c r="O1172" s="37" t="n">
        <v>0</v>
      </c>
      <c r="P1172" s="33" t="s">
        <v>828</v>
      </c>
    </row>
    <row r="1173" customFormat="false" ht="15" hidden="false" customHeight="false" outlineLevel="0" collapsed="false">
      <c r="A1173" s="33" t="s">
        <v>4893</v>
      </c>
      <c r="B1173" s="33" t="s">
        <v>4894</v>
      </c>
      <c r="C1173" s="33" t="s">
        <v>4895</v>
      </c>
      <c r="D1173" s="33" t="s">
        <v>4896</v>
      </c>
      <c r="E1173" s="33" t="s">
        <v>3336</v>
      </c>
      <c r="F1173" s="33" t="s">
        <v>685</v>
      </c>
      <c r="G1173" s="33" t="s">
        <v>686</v>
      </c>
      <c r="H1173" s="33" t="s">
        <v>904</v>
      </c>
      <c r="I1173" s="33" t="n">
        <v>148</v>
      </c>
      <c r="J1173" s="33" t="s">
        <v>746</v>
      </c>
      <c r="K1173" s="35" t="n">
        <v>80339</v>
      </c>
      <c r="L1173" s="36" t="n">
        <v>6.1</v>
      </c>
      <c r="M1173" s="37" t="n">
        <v>900</v>
      </c>
      <c r="N1173" s="37" t="n">
        <v>4000</v>
      </c>
      <c r="O1173" s="37" t="n">
        <v>3</v>
      </c>
      <c r="P1173" s="33" t="s">
        <v>760</v>
      </c>
    </row>
    <row r="1174" customFormat="false" ht="15" hidden="false" customHeight="false" outlineLevel="0" collapsed="false">
      <c r="A1174" s="33" t="s">
        <v>4897</v>
      </c>
      <c r="B1174" s="33" t="s">
        <v>4898</v>
      </c>
      <c r="C1174" s="33" t="s">
        <v>4899</v>
      </c>
      <c r="D1174" s="33" t="s">
        <v>4641</v>
      </c>
      <c r="E1174" s="33" t="s">
        <v>852</v>
      </c>
      <c r="F1174" s="33" t="s">
        <v>883</v>
      </c>
      <c r="G1174" s="33" t="s">
        <v>686</v>
      </c>
      <c r="H1174" s="33" t="s">
        <v>1291</v>
      </c>
      <c r="I1174" s="33" t="n">
        <v>148</v>
      </c>
      <c r="J1174" s="33" t="s">
        <v>864</v>
      </c>
      <c r="K1174" s="35" t="n">
        <v>72496</v>
      </c>
      <c r="L1174" s="36" t="n">
        <v>4.3</v>
      </c>
      <c r="M1174" s="37" t="n">
        <v>0</v>
      </c>
      <c r="N1174" s="37" t="n">
        <v>0</v>
      </c>
      <c r="O1174" s="37" t="n">
        <v>0</v>
      </c>
      <c r="P1174" s="33"/>
    </row>
    <row r="1175" customFormat="false" ht="15" hidden="false" customHeight="false" outlineLevel="0" collapsed="false">
      <c r="A1175" s="33" t="s">
        <v>4900</v>
      </c>
      <c r="B1175" s="33" t="s">
        <v>4901</v>
      </c>
      <c r="C1175" s="33" t="s">
        <v>4902</v>
      </c>
      <c r="D1175" s="33" t="s">
        <v>4903</v>
      </c>
      <c r="E1175" s="33" t="s">
        <v>2215</v>
      </c>
      <c r="F1175" s="33" t="s">
        <v>685</v>
      </c>
      <c r="G1175" s="33" t="s">
        <v>686</v>
      </c>
      <c r="H1175" s="33" t="s">
        <v>750</v>
      </c>
      <c r="I1175" s="33" t="n">
        <v>148</v>
      </c>
      <c r="J1175" s="33" t="s">
        <v>751</v>
      </c>
      <c r="K1175" s="35" t="n">
        <v>93198</v>
      </c>
      <c r="L1175" s="36" t="n">
        <v>7.8</v>
      </c>
      <c r="M1175" s="37" t="n">
        <v>750</v>
      </c>
      <c r="N1175" s="37" t="n">
        <v>6000</v>
      </c>
      <c r="O1175" s="37" t="n">
        <v>0</v>
      </c>
      <c r="P1175" s="33" t="s">
        <v>723</v>
      </c>
    </row>
    <row r="1176" customFormat="false" ht="15" hidden="false" customHeight="false" outlineLevel="0" collapsed="false">
      <c r="A1176" s="33" t="s">
        <v>4904</v>
      </c>
      <c r="B1176" s="33" t="s">
        <v>4905</v>
      </c>
      <c r="C1176" s="33" t="s">
        <v>4906</v>
      </c>
      <c r="D1176" s="33" t="s">
        <v>4907</v>
      </c>
      <c r="E1176" s="33" t="s">
        <v>754</v>
      </c>
      <c r="F1176" s="33" t="s">
        <v>685</v>
      </c>
      <c r="G1176" s="33" t="s">
        <v>686</v>
      </c>
      <c r="H1176" s="33" t="s">
        <v>687</v>
      </c>
      <c r="I1176" s="33" t="n">
        <v>149</v>
      </c>
      <c r="J1176" s="33" t="s">
        <v>765</v>
      </c>
      <c r="K1176" s="35" t="n">
        <v>70288</v>
      </c>
      <c r="L1176" s="36" t="n">
        <v>3.8</v>
      </c>
      <c r="M1176" s="37" t="n">
        <v>0</v>
      </c>
      <c r="N1176" s="37" t="n">
        <v>3500</v>
      </c>
      <c r="O1176" s="37" t="n">
        <v>0</v>
      </c>
      <c r="P1176" s="33" t="s">
        <v>742</v>
      </c>
    </row>
    <row r="1177" customFormat="false" ht="15" hidden="false" customHeight="false" outlineLevel="0" collapsed="false">
      <c r="A1177" s="33" t="s">
        <v>4908</v>
      </c>
      <c r="B1177" s="33"/>
      <c r="C1177" s="33" t="s">
        <v>4909</v>
      </c>
      <c r="D1177" s="33" t="s">
        <v>4910</v>
      </c>
      <c r="E1177" s="33" t="s">
        <v>3119</v>
      </c>
      <c r="F1177" s="33" t="s">
        <v>883</v>
      </c>
      <c r="G1177" s="33" t="s">
        <v>686</v>
      </c>
      <c r="H1177" s="33" t="s">
        <v>687</v>
      </c>
      <c r="I1177" s="33" t="n">
        <v>149</v>
      </c>
      <c r="J1177" s="33" t="s">
        <v>761</v>
      </c>
      <c r="K1177" s="35" t="n">
        <v>68169</v>
      </c>
      <c r="L1177" s="36" t="n">
        <v>3.6</v>
      </c>
      <c r="M1177" s="37" t="n">
        <v>0</v>
      </c>
      <c r="N1177" s="37" t="n">
        <v>0</v>
      </c>
      <c r="O1177" s="37" t="n">
        <v>0</v>
      </c>
      <c r="P1177" s="33"/>
    </row>
    <row r="1178" customFormat="false" ht="15" hidden="false" customHeight="false" outlineLevel="0" collapsed="false">
      <c r="A1178" s="33" t="s">
        <v>4911</v>
      </c>
      <c r="B1178" s="33" t="s">
        <v>4912</v>
      </c>
      <c r="C1178" s="33" t="s">
        <v>4913</v>
      </c>
      <c r="D1178" s="33" t="s">
        <v>4914</v>
      </c>
      <c r="E1178" s="33" t="s">
        <v>1343</v>
      </c>
      <c r="F1178" s="33" t="s">
        <v>685</v>
      </c>
      <c r="G1178" s="33" t="s">
        <v>686</v>
      </c>
      <c r="H1178" s="33" t="s">
        <v>687</v>
      </c>
      <c r="I1178" s="33" t="n">
        <v>149</v>
      </c>
      <c r="J1178" s="33" t="s">
        <v>832</v>
      </c>
      <c r="K1178" s="35" t="n">
        <v>118505</v>
      </c>
      <c r="L1178" s="36" t="n">
        <v>11.2</v>
      </c>
      <c r="M1178" s="37" t="n">
        <v>3859</v>
      </c>
      <c r="N1178" s="37" t="n">
        <v>18718</v>
      </c>
      <c r="O1178" s="37" t="n">
        <v>4</v>
      </c>
      <c r="P1178" s="33" t="s">
        <v>692</v>
      </c>
    </row>
    <row r="1179" customFormat="false" ht="15" hidden="false" customHeight="false" outlineLevel="0" collapsed="false">
      <c r="A1179" s="33" t="s">
        <v>4915</v>
      </c>
      <c r="B1179" s="33" t="s">
        <v>4916</v>
      </c>
      <c r="C1179" s="33" t="s">
        <v>4917</v>
      </c>
      <c r="D1179" s="33" t="s">
        <v>4918</v>
      </c>
      <c r="E1179" s="33" t="s">
        <v>817</v>
      </c>
      <c r="F1179" s="33" t="s">
        <v>883</v>
      </c>
      <c r="G1179" s="33" t="s">
        <v>686</v>
      </c>
      <c r="H1179" s="33" t="s">
        <v>944</v>
      </c>
      <c r="I1179" s="33" t="n">
        <v>149</v>
      </c>
      <c r="J1179" s="33" t="s">
        <v>818</v>
      </c>
      <c r="K1179" s="35" t="n">
        <v>67827</v>
      </c>
      <c r="L1179" s="36" t="n">
        <v>2.5</v>
      </c>
      <c r="M1179" s="37" t="n">
        <v>0</v>
      </c>
      <c r="N1179" s="37" t="n">
        <v>200</v>
      </c>
      <c r="O1179" s="37" t="n">
        <v>0</v>
      </c>
      <c r="P1179" s="33" t="s">
        <v>4919</v>
      </c>
    </row>
    <row r="1180" customFormat="false" ht="15" hidden="false" customHeight="false" outlineLevel="0" collapsed="false">
      <c r="A1180" s="33" t="s">
        <v>4920</v>
      </c>
      <c r="B1180" s="33"/>
      <c r="C1180" s="33" t="s">
        <v>4921</v>
      </c>
      <c r="D1180" s="33" t="s">
        <v>4921</v>
      </c>
      <c r="E1180" s="33" t="s">
        <v>852</v>
      </c>
      <c r="F1180" s="33" t="s">
        <v>685</v>
      </c>
      <c r="G1180" s="33" t="s">
        <v>686</v>
      </c>
      <c r="H1180" s="33" t="s">
        <v>750</v>
      </c>
      <c r="I1180" s="33" t="n">
        <v>149</v>
      </c>
      <c r="J1180" s="33" t="s">
        <v>849</v>
      </c>
      <c r="K1180" s="35" t="n">
        <v>68041</v>
      </c>
      <c r="L1180" s="36" t="n">
        <v>4.2</v>
      </c>
      <c r="M1180" s="37" t="n">
        <v>0</v>
      </c>
      <c r="N1180" s="37" t="n">
        <v>2000</v>
      </c>
      <c r="O1180" s="37" t="n">
        <v>0</v>
      </c>
      <c r="P1180" s="33" t="s">
        <v>688</v>
      </c>
    </row>
    <row r="1181" customFormat="false" ht="15" hidden="false" customHeight="false" outlineLevel="0" collapsed="false">
      <c r="A1181" s="33" t="s">
        <v>4922</v>
      </c>
      <c r="B1181" s="33" t="s">
        <v>4923</v>
      </c>
      <c r="C1181" s="33" t="s">
        <v>4924</v>
      </c>
      <c r="D1181" s="33" t="s">
        <v>4925</v>
      </c>
      <c r="E1181" s="33" t="s">
        <v>4368</v>
      </c>
      <c r="F1181" s="33" t="s">
        <v>685</v>
      </c>
      <c r="G1181" s="33" t="s">
        <v>686</v>
      </c>
      <c r="H1181" s="33" t="s">
        <v>1768</v>
      </c>
      <c r="I1181" s="33" t="n">
        <v>150</v>
      </c>
      <c r="J1181" s="33" t="s">
        <v>876</v>
      </c>
      <c r="K1181" s="35" t="n">
        <v>73693</v>
      </c>
      <c r="L1181" s="36" t="n">
        <v>4.6</v>
      </c>
      <c r="M1181" s="37" t="n">
        <v>6751</v>
      </c>
      <c r="N1181" s="37" t="n">
        <v>10965</v>
      </c>
      <c r="O1181" s="37" t="n">
        <v>5</v>
      </c>
      <c r="P1181" s="33" t="s">
        <v>711</v>
      </c>
    </row>
    <row r="1182" customFormat="false" ht="15" hidden="false" customHeight="false" outlineLevel="0" collapsed="false">
      <c r="A1182" s="33" t="s">
        <v>4926</v>
      </c>
      <c r="B1182" s="33" t="s">
        <v>4927</v>
      </c>
      <c r="C1182" s="33" t="s">
        <v>4928</v>
      </c>
      <c r="D1182" s="33" t="s">
        <v>3538</v>
      </c>
      <c r="E1182" s="33" t="s">
        <v>788</v>
      </c>
      <c r="F1182" s="33" t="s">
        <v>685</v>
      </c>
      <c r="G1182" s="33" t="s">
        <v>686</v>
      </c>
      <c r="H1182" s="33" t="s">
        <v>750</v>
      </c>
      <c r="I1182" s="33" t="n">
        <v>150</v>
      </c>
      <c r="J1182" s="33" t="s">
        <v>785</v>
      </c>
      <c r="K1182" s="35" t="n">
        <v>72313</v>
      </c>
      <c r="L1182" s="36" t="n">
        <v>5.1</v>
      </c>
      <c r="M1182" s="37" t="n">
        <v>1892</v>
      </c>
      <c r="N1182" s="37" t="n">
        <v>7839</v>
      </c>
      <c r="O1182" s="37" t="n">
        <v>3</v>
      </c>
      <c r="P1182" s="33" t="s">
        <v>723</v>
      </c>
    </row>
    <row r="1183" customFormat="false" ht="15" hidden="false" customHeight="false" outlineLevel="0" collapsed="false">
      <c r="A1183" s="33" t="s">
        <v>4929</v>
      </c>
      <c r="B1183" s="33" t="s">
        <v>4930</v>
      </c>
      <c r="C1183" s="33" t="s">
        <v>4931</v>
      </c>
      <c r="D1183" s="33" t="s">
        <v>4931</v>
      </c>
      <c r="E1183" s="33" t="s">
        <v>792</v>
      </c>
      <c r="F1183" s="33" t="s">
        <v>685</v>
      </c>
      <c r="G1183" s="33" t="s">
        <v>686</v>
      </c>
      <c r="H1183" s="33" t="s">
        <v>687</v>
      </c>
      <c r="I1183" s="33" t="n">
        <v>150</v>
      </c>
      <c r="J1183" s="33" t="s">
        <v>789</v>
      </c>
      <c r="K1183" s="35" t="n">
        <v>70193</v>
      </c>
      <c r="L1183" s="36" t="n">
        <v>4.3</v>
      </c>
      <c r="M1183" s="37" t="n">
        <v>50</v>
      </c>
      <c r="N1183" s="37" t="n">
        <v>100</v>
      </c>
      <c r="O1183" s="37" t="n">
        <v>1</v>
      </c>
      <c r="P1183" s="33" t="s">
        <v>700</v>
      </c>
    </row>
    <row r="1184" customFormat="false" ht="15" hidden="false" customHeight="false" outlineLevel="0" collapsed="false">
      <c r="A1184" s="33" t="s">
        <v>4932</v>
      </c>
      <c r="B1184" s="33" t="s">
        <v>4933</v>
      </c>
      <c r="C1184" s="33" t="s">
        <v>4934</v>
      </c>
      <c r="D1184" s="33" t="s">
        <v>4935</v>
      </c>
      <c r="E1184" s="33" t="s">
        <v>2437</v>
      </c>
      <c r="F1184" s="33" t="s">
        <v>685</v>
      </c>
      <c r="G1184" s="33" t="s">
        <v>686</v>
      </c>
      <c r="H1184" s="33" t="s">
        <v>764</v>
      </c>
      <c r="I1184" s="33" t="n">
        <v>150</v>
      </c>
      <c r="J1184" s="33" t="s">
        <v>768</v>
      </c>
      <c r="K1184" s="35" t="n">
        <v>82307</v>
      </c>
      <c r="L1184" s="36" t="n">
        <v>6.3</v>
      </c>
      <c r="M1184" s="37" t="n">
        <v>3000</v>
      </c>
      <c r="N1184" s="37" t="n">
        <v>3300</v>
      </c>
      <c r="O1184" s="37" t="n">
        <v>4</v>
      </c>
      <c r="P1184" s="33" t="s">
        <v>688</v>
      </c>
    </row>
    <row r="1185" customFormat="false" ht="15" hidden="false" customHeight="false" outlineLevel="0" collapsed="false">
      <c r="A1185" s="33" t="s">
        <v>4936</v>
      </c>
      <c r="B1185" s="33" t="s">
        <v>4937</v>
      </c>
      <c r="C1185" s="33" t="s">
        <v>4938</v>
      </c>
      <c r="D1185" s="33" t="s">
        <v>1286</v>
      </c>
      <c r="E1185" s="33" t="s">
        <v>2437</v>
      </c>
      <c r="F1185" s="33" t="s">
        <v>685</v>
      </c>
      <c r="G1185" s="33" t="s">
        <v>686</v>
      </c>
      <c r="H1185" s="33" t="s">
        <v>733</v>
      </c>
      <c r="I1185" s="33" t="n">
        <v>150</v>
      </c>
      <c r="J1185" s="33" t="s">
        <v>768</v>
      </c>
      <c r="K1185" s="35" t="n">
        <v>83312</v>
      </c>
      <c r="L1185" s="36" t="n">
        <v>6.5</v>
      </c>
      <c r="M1185" s="37" t="n">
        <v>16388</v>
      </c>
      <c r="N1185" s="37" t="n">
        <v>34957</v>
      </c>
      <c r="O1185" s="37" t="n">
        <v>11</v>
      </c>
      <c r="P1185" s="33" t="s">
        <v>742</v>
      </c>
    </row>
    <row r="1186" customFormat="false" ht="15" hidden="false" customHeight="false" outlineLevel="0" collapsed="false">
      <c r="A1186" s="33" t="s">
        <v>4939</v>
      </c>
      <c r="B1186" s="33" t="s">
        <v>4940</v>
      </c>
      <c r="C1186" s="33" t="s">
        <v>4941</v>
      </c>
      <c r="D1186" s="33" t="s">
        <v>4942</v>
      </c>
      <c r="E1186" s="33" t="s">
        <v>1789</v>
      </c>
      <c r="F1186" s="33" t="s">
        <v>685</v>
      </c>
      <c r="G1186" s="33" t="s">
        <v>686</v>
      </c>
      <c r="H1186" s="33" t="s">
        <v>750</v>
      </c>
      <c r="I1186" s="33" t="n">
        <v>150</v>
      </c>
      <c r="J1186" s="33" t="s">
        <v>799</v>
      </c>
      <c r="K1186" s="35" t="n">
        <v>63261</v>
      </c>
      <c r="L1186" s="36" t="n">
        <v>3.3</v>
      </c>
      <c r="M1186" s="37" t="n">
        <v>0</v>
      </c>
      <c r="N1186" s="37" t="n">
        <v>7194</v>
      </c>
      <c r="O1186" s="37" t="n">
        <v>1</v>
      </c>
      <c r="P1186" s="33" t="s">
        <v>688</v>
      </c>
    </row>
    <row r="1187" customFormat="false" ht="15" hidden="false" customHeight="false" outlineLevel="0" collapsed="false">
      <c r="A1187" s="33" t="s">
        <v>4943</v>
      </c>
      <c r="B1187" s="33" t="s">
        <v>4944</v>
      </c>
      <c r="C1187" s="33" t="s">
        <v>4945</v>
      </c>
      <c r="D1187" s="33" t="s">
        <v>4770</v>
      </c>
      <c r="E1187" s="33" t="s">
        <v>1789</v>
      </c>
      <c r="F1187" s="33" t="s">
        <v>685</v>
      </c>
      <c r="G1187" s="33" t="s">
        <v>686</v>
      </c>
      <c r="H1187" s="33" t="s">
        <v>750</v>
      </c>
      <c r="I1187" s="33" t="n">
        <v>150</v>
      </c>
      <c r="J1187" s="33" t="s">
        <v>1351</v>
      </c>
      <c r="K1187" s="35" t="n">
        <v>78516</v>
      </c>
      <c r="L1187" s="36" t="n">
        <v>5.6</v>
      </c>
      <c r="M1187" s="37" t="n">
        <v>1611</v>
      </c>
      <c r="N1187" s="37" t="n">
        <v>50251</v>
      </c>
      <c r="O1187" s="37" t="n">
        <v>11</v>
      </c>
      <c r="P1187" s="33" t="s">
        <v>711</v>
      </c>
    </row>
    <row r="1188" customFormat="false" ht="15" hidden="false" customHeight="false" outlineLevel="0" collapsed="false">
      <c r="A1188" s="33" t="s">
        <v>4946</v>
      </c>
      <c r="B1188" s="33" t="s">
        <v>4947</v>
      </c>
      <c r="C1188" s="33" t="s">
        <v>4948</v>
      </c>
      <c r="D1188" s="33" t="s">
        <v>1482</v>
      </c>
      <c r="E1188" s="33" t="s">
        <v>1951</v>
      </c>
      <c r="F1188" s="33" t="s">
        <v>685</v>
      </c>
      <c r="G1188" s="33" t="s">
        <v>686</v>
      </c>
      <c r="H1188" s="33" t="s">
        <v>750</v>
      </c>
      <c r="I1188" s="33" t="n">
        <v>151</v>
      </c>
      <c r="J1188" s="33" t="s">
        <v>746</v>
      </c>
      <c r="K1188" s="35" t="n">
        <v>78714</v>
      </c>
      <c r="L1188" s="36" t="n">
        <v>6.1</v>
      </c>
      <c r="M1188" s="37" t="n">
        <v>3800</v>
      </c>
      <c r="N1188" s="37" t="n">
        <v>111642</v>
      </c>
      <c r="O1188" s="37" t="n">
        <v>5</v>
      </c>
      <c r="P1188" s="33" t="s">
        <v>760</v>
      </c>
    </row>
    <row r="1189" customFormat="false" ht="15" hidden="false" customHeight="false" outlineLevel="0" collapsed="false">
      <c r="A1189" s="33" t="s">
        <v>4949</v>
      </c>
      <c r="B1189" s="33" t="s">
        <v>4950</v>
      </c>
      <c r="C1189" s="33" t="s">
        <v>4951</v>
      </c>
      <c r="D1189" s="33" t="s">
        <v>4952</v>
      </c>
      <c r="E1189" s="33" t="s">
        <v>754</v>
      </c>
      <c r="F1189" s="33" t="s">
        <v>685</v>
      </c>
      <c r="G1189" s="33" t="s">
        <v>686</v>
      </c>
      <c r="H1189" s="33" t="s">
        <v>687</v>
      </c>
      <c r="I1189" s="33" t="n">
        <v>151</v>
      </c>
      <c r="J1189" s="33" t="s">
        <v>751</v>
      </c>
      <c r="K1189" s="35" t="n">
        <v>75035</v>
      </c>
      <c r="L1189" s="36" t="n">
        <v>4.9</v>
      </c>
      <c r="M1189" s="37" t="n">
        <v>2500</v>
      </c>
      <c r="N1189" s="37" t="n">
        <v>7550</v>
      </c>
      <c r="O1189" s="37" t="n">
        <v>2</v>
      </c>
      <c r="P1189" s="33" t="s">
        <v>688</v>
      </c>
    </row>
    <row r="1190" customFormat="false" ht="15" hidden="false" customHeight="false" outlineLevel="0" collapsed="false">
      <c r="A1190" s="33" t="s">
        <v>4953</v>
      </c>
      <c r="B1190" s="33" t="s">
        <v>4954</v>
      </c>
      <c r="C1190" s="33" t="s">
        <v>4955</v>
      </c>
      <c r="D1190" s="33" t="s">
        <v>4502</v>
      </c>
      <c r="E1190" s="33" t="s">
        <v>788</v>
      </c>
      <c r="F1190" s="33" t="s">
        <v>883</v>
      </c>
      <c r="G1190" s="33" t="s">
        <v>686</v>
      </c>
      <c r="H1190" s="33" t="s">
        <v>4956</v>
      </c>
      <c r="I1190" s="33" t="n">
        <v>151</v>
      </c>
      <c r="J1190" s="33" t="s">
        <v>785</v>
      </c>
      <c r="K1190" s="35" t="n">
        <v>55866</v>
      </c>
      <c r="L1190" s="36" t="n">
        <v>2.2</v>
      </c>
      <c r="M1190" s="37" t="n">
        <v>0</v>
      </c>
      <c r="N1190" s="37" t="n">
        <v>0</v>
      </c>
      <c r="O1190" s="37" t="n">
        <v>0</v>
      </c>
      <c r="P1190" s="33"/>
    </row>
    <row r="1191" customFormat="false" ht="15" hidden="false" customHeight="false" outlineLevel="0" collapsed="false">
      <c r="A1191" s="33" t="s">
        <v>4957</v>
      </c>
      <c r="B1191" s="33" t="s">
        <v>4958</v>
      </c>
      <c r="C1191" s="33" t="s">
        <v>4959</v>
      </c>
      <c r="D1191" s="33" t="s">
        <v>4424</v>
      </c>
      <c r="E1191" s="33" t="s">
        <v>1395</v>
      </c>
      <c r="F1191" s="33" t="s">
        <v>685</v>
      </c>
      <c r="G1191" s="33" t="s">
        <v>686</v>
      </c>
      <c r="H1191" s="33" t="s">
        <v>750</v>
      </c>
      <c r="I1191" s="33" t="n">
        <v>151</v>
      </c>
      <c r="J1191" s="33" t="s">
        <v>825</v>
      </c>
      <c r="K1191" s="35" t="n">
        <v>75097</v>
      </c>
      <c r="L1191" s="36" t="n">
        <v>4.6</v>
      </c>
      <c r="M1191" s="37" t="n">
        <v>500</v>
      </c>
      <c r="N1191" s="37" t="n">
        <v>2000</v>
      </c>
      <c r="O1191" s="37" t="n">
        <v>0</v>
      </c>
      <c r="P1191" s="33" t="s">
        <v>760</v>
      </c>
    </row>
    <row r="1192" customFormat="false" ht="15" hidden="false" customHeight="false" outlineLevel="0" collapsed="false">
      <c r="A1192" s="33" t="s">
        <v>4960</v>
      </c>
      <c r="B1192" s="33" t="s">
        <v>4961</v>
      </c>
      <c r="C1192" s="33" t="s">
        <v>4962</v>
      </c>
      <c r="D1192" s="33" t="s">
        <v>4963</v>
      </c>
      <c r="E1192" s="33" t="s">
        <v>2215</v>
      </c>
      <c r="F1192" s="33" t="s">
        <v>685</v>
      </c>
      <c r="G1192" s="33" t="s">
        <v>686</v>
      </c>
      <c r="H1192" s="33" t="s">
        <v>687</v>
      </c>
      <c r="I1192" s="33" t="n">
        <v>151</v>
      </c>
      <c r="J1192" s="33" t="s">
        <v>751</v>
      </c>
      <c r="K1192" s="35" t="n">
        <v>83723</v>
      </c>
      <c r="L1192" s="36" t="n">
        <v>5.7</v>
      </c>
      <c r="M1192" s="37" t="n">
        <v>500</v>
      </c>
      <c r="N1192" s="37" t="n">
        <v>10000</v>
      </c>
      <c r="O1192" s="37" t="n">
        <v>0</v>
      </c>
      <c r="P1192" s="33" t="s">
        <v>723</v>
      </c>
    </row>
    <row r="1193" customFormat="false" ht="15" hidden="false" customHeight="false" outlineLevel="0" collapsed="false">
      <c r="A1193" s="33" t="s">
        <v>4964</v>
      </c>
      <c r="B1193" s="33" t="s">
        <v>4965</v>
      </c>
      <c r="C1193" s="33" t="s">
        <v>4966</v>
      </c>
      <c r="D1193" s="33" t="s">
        <v>3538</v>
      </c>
      <c r="E1193" s="33" t="s">
        <v>2319</v>
      </c>
      <c r="F1193" s="33" t="s">
        <v>685</v>
      </c>
      <c r="G1193" s="33" t="s">
        <v>686</v>
      </c>
      <c r="H1193" s="33" t="s">
        <v>687</v>
      </c>
      <c r="I1193" s="33" t="n">
        <v>151</v>
      </c>
      <c r="J1193" s="33" t="s">
        <v>789</v>
      </c>
      <c r="K1193" s="35" t="n">
        <v>314979</v>
      </c>
      <c r="L1193" s="36" t="n">
        <v>15.1</v>
      </c>
      <c r="M1193" s="37" t="n">
        <v>9894</v>
      </c>
      <c r="N1193" s="37" t="n">
        <v>9564</v>
      </c>
      <c r="O1193" s="37" t="n">
        <v>5</v>
      </c>
      <c r="P1193" s="33" t="s">
        <v>692</v>
      </c>
    </row>
    <row r="1194" customFormat="false" ht="15" hidden="false" customHeight="false" outlineLevel="0" collapsed="false">
      <c r="A1194" s="33" t="s">
        <v>4967</v>
      </c>
      <c r="B1194" s="33" t="s">
        <v>4968</v>
      </c>
      <c r="C1194" s="33" t="s">
        <v>4969</v>
      </c>
      <c r="D1194" s="33" t="s">
        <v>4970</v>
      </c>
      <c r="E1194" s="33" t="s">
        <v>3119</v>
      </c>
      <c r="F1194" s="33" t="s">
        <v>685</v>
      </c>
      <c r="G1194" s="33" t="s">
        <v>686</v>
      </c>
      <c r="H1194" s="33" t="s">
        <v>750</v>
      </c>
      <c r="I1194" s="33" t="n">
        <v>152</v>
      </c>
      <c r="J1194" s="33" t="s">
        <v>765</v>
      </c>
      <c r="K1194" s="35" t="n">
        <v>69532</v>
      </c>
      <c r="L1194" s="36" t="n">
        <v>3.8</v>
      </c>
      <c r="M1194" s="37" t="n">
        <v>2831</v>
      </c>
      <c r="N1194" s="37" t="n">
        <v>15391</v>
      </c>
      <c r="O1194" s="37" t="n">
        <v>1</v>
      </c>
      <c r="P1194" s="33" t="s">
        <v>760</v>
      </c>
    </row>
    <row r="1195" customFormat="false" ht="15" hidden="false" customHeight="false" outlineLevel="0" collapsed="false">
      <c r="A1195" s="33" t="s">
        <v>4971</v>
      </c>
      <c r="B1195" s="33" t="s">
        <v>4972</v>
      </c>
      <c r="C1195" s="33" t="s">
        <v>4973</v>
      </c>
      <c r="D1195" s="33" t="s">
        <v>4974</v>
      </c>
      <c r="E1195" s="33" t="s">
        <v>2898</v>
      </c>
      <c r="F1195" s="33" t="s">
        <v>685</v>
      </c>
      <c r="G1195" s="33" t="s">
        <v>686</v>
      </c>
      <c r="H1195" s="33" t="s">
        <v>4975</v>
      </c>
      <c r="I1195" s="33" t="n">
        <v>152</v>
      </c>
      <c r="J1195" s="33" t="s">
        <v>829</v>
      </c>
      <c r="K1195" s="35" t="n">
        <v>109747</v>
      </c>
      <c r="L1195" s="36" t="n">
        <v>11.2</v>
      </c>
      <c r="M1195" s="37" t="n">
        <v>12179</v>
      </c>
      <c r="N1195" s="37" t="n">
        <v>2080</v>
      </c>
      <c r="O1195" s="37" t="n">
        <v>27</v>
      </c>
      <c r="P1195" s="33" t="s">
        <v>688</v>
      </c>
    </row>
    <row r="1196" customFormat="false" ht="15" hidden="false" customHeight="false" outlineLevel="0" collapsed="false">
      <c r="A1196" s="33" t="s">
        <v>4976</v>
      </c>
      <c r="B1196" s="33" t="s">
        <v>4977</v>
      </c>
      <c r="C1196" s="33" t="s">
        <v>4978</v>
      </c>
      <c r="D1196" s="33" t="s">
        <v>4979</v>
      </c>
      <c r="E1196" s="33" t="s">
        <v>3336</v>
      </c>
      <c r="F1196" s="33" t="s">
        <v>685</v>
      </c>
      <c r="G1196" s="33" t="s">
        <v>686</v>
      </c>
      <c r="H1196" s="33" t="s">
        <v>687</v>
      </c>
      <c r="I1196" s="33" t="n">
        <v>152</v>
      </c>
      <c r="J1196" s="33" t="s">
        <v>793</v>
      </c>
      <c r="K1196" s="35" t="n">
        <v>78479</v>
      </c>
      <c r="L1196" s="36" t="n">
        <v>5.5</v>
      </c>
      <c r="M1196" s="37" t="n">
        <v>5253</v>
      </c>
      <c r="N1196" s="37" t="n">
        <v>61800</v>
      </c>
      <c r="O1196" s="37" t="n">
        <v>6</v>
      </c>
      <c r="P1196" s="33" t="s">
        <v>692</v>
      </c>
    </row>
    <row r="1197" customFormat="false" ht="15" hidden="false" customHeight="false" outlineLevel="0" collapsed="false">
      <c r="A1197" s="33" t="s">
        <v>4980</v>
      </c>
      <c r="B1197" s="33" t="s">
        <v>4981</v>
      </c>
      <c r="C1197" s="33" t="s">
        <v>4982</v>
      </c>
      <c r="D1197" s="33" t="s">
        <v>809</v>
      </c>
      <c r="E1197" s="33" t="s">
        <v>3336</v>
      </c>
      <c r="F1197" s="33" t="s">
        <v>685</v>
      </c>
      <c r="G1197" s="33" t="s">
        <v>686</v>
      </c>
      <c r="H1197" s="33" t="s">
        <v>687</v>
      </c>
      <c r="I1197" s="33" t="n">
        <v>152</v>
      </c>
      <c r="J1197" s="33" t="s">
        <v>793</v>
      </c>
      <c r="K1197" s="35" t="n">
        <v>76960</v>
      </c>
      <c r="L1197" s="36" t="n">
        <v>5.2</v>
      </c>
      <c r="M1197" s="37" t="n">
        <v>1000</v>
      </c>
      <c r="N1197" s="37" t="n">
        <v>25000</v>
      </c>
      <c r="O1197" s="37" t="n">
        <v>5</v>
      </c>
      <c r="P1197" s="33" t="s">
        <v>711</v>
      </c>
    </row>
    <row r="1198" customFormat="false" ht="15" hidden="false" customHeight="false" outlineLevel="0" collapsed="false">
      <c r="A1198" s="33" t="s">
        <v>4983</v>
      </c>
      <c r="B1198" s="33" t="s">
        <v>4984</v>
      </c>
      <c r="C1198" s="33" t="s">
        <v>4985</v>
      </c>
      <c r="D1198" s="33" t="s">
        <v>4986</v>
      </c>
      <c r="E1198" s="33" t="s">
        <v>3336</v>
      </c>
      <c r="F1198" s="33" t="s">
        <v>685</v>
      </c>
      <c r="G1198" s="33" t="s">
        <v>686</v>
      </c>
      <c r="H1198" s="33" t="s">
        <v>750</v>
      </c>
      <c r="I1198" s="33" t="n">
        <v>152</v>
      </c>
      <c r="J1198" s="33" t="s">
        <v>746</v>
      </c>
      <c r="K1198" s="35" t="n">
        <v>80363</v>
      </c>
      <c r="L1198" s="36" t="n">
        <v>5.8</v>
      </c>
      <c r="M1198" s="37" t="n">
        <v>0</v>
      </c>
      <c r="N1198" s="37" t="n">
        <v>7500</v>
      </c>
      <c r="O1198" s="37" t="n">
        <v>1</v>
      </c>
      <c r="P1198" s="33" t="s">
        <v>688</v>
      </c>
    </row>
    <row r="1199" customFormat="false" ht="15" hidden="false" customHeight="false" outlineLevel="0" collapsed="false">
      <c r="A1199" s="33" t="s">
        <v>4987</v>
      </c>
      <c r="B1199" s="33" t="s">
        <v>4988</v>
      </c>
      <c r="C1199" s="33" t="s">
        <v>4989</v>
      </c>
      <c r="D1199" s="33" t="s">
        <v>4990</v>
      </c>
      <c r="E1199" s="33" t="s">
        <v>852</v>
      </c>
      <c r="F1199" s="33" t="s">
        <v>685</v>
      </c>
      <c r="G1199" s="33" t="s">
        <v>686</v>
      </c>
      <c r="H1199" s="33" t="s">
        <v>750</v>
      </c>
      <c r="I1199" s="33" t="n">
        <v>152</v>
      </c>
      <c r="J1199" s="33" t="s">
        <v>849</v>
      </c>
      <c r="K1199" s="35" t="n">
        <v>58661</v>
      </c>
      <c r="L1199" s="36" t="n">
        <v>2.3</v>
      </c>
      <c r="M1199" s="37" t="n">
        <v>850</v>
      </c>
      <c r="N1199" s="37" t="n">
        <v>6400</v>
      </c>
      <c r="O1199" s="37" t="n">
        <v>0</v>
      </c>
      <c r="P1199" s="33" t="s">
        <v>688</v>
      </c>
    </row>
    <row r="1200" customFormat="false" ht="15" hidden="false" customHeight="false" outlineLevel="0" collapsed="false">
      <c r="A1200" s="33" t="s">
        <v>4991</v>
      </c>
      <c r="B1200" s="33" t="s">
        <v>4992</v>
      </c>
      <c r="C1200" s="33" t="s">
        <v>4993</v>
      </c>
      <c r="D1200" s="33" t="s">
        <v>4994</v>
      </c>
      <c r="E1200" s="33" t="s">
        <v>852</v>
      </c>
      <c r="F1200" s="33" t="s">
        <v>685</v>
      </c>
      <c r="G1200" s="33" t="s">
        <v>686</v>
      </c>
      <c r="H1200" s="33" t="s">
        <v>750</v>
      </c>
      <c r="I1200" s="33" t="n">
        <v>152</v>
      </c>
      <c r="J1200" s="33" t="s">
        <v>853</v>
      </c>
      <c r="K1200" s="35" t="n">
        <v>69514</v>
      </c>
      <c r="L1200" s="36" t="n">
        <v>4.5</v>
      </c>
      <c r="M1200" s="37" t="n">
        <v>0</v>
      </c>
      <c r="N1200" s="37" t="n">
        <v>11000</v>
      </c>
      <c r="O1200" s="37" t="n">
        <v>1</v>
      </c>
      <c r="P1200" s="33" t="s">
        <v>688</v>
      </c>
    </row>
    <row r="1201" customFormat="false" ht="15" hidden="false" customHeight="false" outlineLevel="0" collapsed="false">
      <c r="A1201" s="33" t="s">
        <v>4995</v>
      </c>
      <c r="B1201" s="33" t="s">
        <v>4996</v>
      </c>
      <c r="C1201" s="33" t="s">
        <v>4997</v>
      </c>
      <c r="D1201" s="33" t="s">
        <v>4998</v>
      </c>
      <c r="E1201" s="33" t="s">
        <v>4368</v>
      </c>
      <c r="F1201" s="33" t="s">
        <v>685</v>
      </c>
      <c r="G1201" s="33" t="s">
        <v>686</v>
      </c>
      <c r="H1201" s="33" t="s">
        <v>687</v>
      </c>
      <c r="I1201" s="33" t="n">
        <v>153</v>
      </c>
      <c r="J1201" s="33" t="s">
        <v>876</v>
      </c>
      <c r="K1201" s="35" t="n">
        <v>68366</v>
      </c>
      <c r="L1201" s="36" t="n">
        <v>3.7</v>
      </c>
      <c r="M1201" s="37" t="n">
        <v>350</v>
      </c>
      <c r="N1201" s="37" t="n">
        <v>20000</v>
      </c>
      <c r="O1201" s="37" t="n">
        <v>0</v>
      </c>
      <c r="P1201" s="33" t="s">
        <v>688</v>
      </c>
    </row>
    <row r="1202" customFormat="false" ht="15" hidden="false" customHeight="false" outlineLevel="0" collapsed="false">
      <c r="A1202" s="33" t="s">
        <v>4999</v>
      </c>
      <c r="B1202" s="33" t="s">
        <v>5000</v>
      </c>
      <c r="C1202" s="33" t="s">
        <v>5001</v>
      </c>
      <c r="D1202" s="33" t="s">
        <v>5002</v>
      </c>
      <c r="E1202" s="33" t="s">
        <v>788</v>
      </c>
      <c r="F1202" s="33" t="s">
        <v>685</v>
      </c>
      <c r="G1202" s="33" t="s">
        <v>686</v>
      </c>
      <c r="H1202" s="33" t="s">
        <v>687</v>
      </c>
      <c r="I1202" s="33" t="n">
        <v>153</v>
      </c>
      <c r="J1202" s="33" t="s">
        <v>785</v>
      </c>
      <c r="K1202" s="35" t="n">
        <v>72313</v>
      </c>
      <c r="L1202" s="36" t="n">
        <v>5.1</v>
      </c>
      <c r="M1202" s="37" t="n">
        <v>0</v>
      </c>
      <c r="N1202" s="37" t="n">
        <v>16222</v>
      </c>
      <c r="O1202" s="37" t="n">
        <v>1</v>
      </c>
      <c r="P1202" s="33" t="s">
        <v>723</v>
      </c>
    </row>
    <row r="1203" customFormat="false" ht="15" hidden="false" customHeight="false" outlineLevel="0" collapsed="false">
      <c r="A1203" s="33" t="s">
        <v>5003</v>
      </c>
      <c r="B1203" s="33" t="s">
        <v>5004</v>
      </c>
      <c r="C1203" s="33" t="s">
        <v>5005</v>
      </c>
      <c r="D1203" s="33" t="s">
        <v>2580</v>
      </c>
      <c r="E1203" s="33" t="s">
        <v>788</v>
      </c>
      <c r="F1203" s="33" t="s">
        <v>685</v>
      </c>
      <c r="G1203" s="33" t="s">
        <v>686</v>
      </c>
      <c r="H1203" s="33" t="s">
        <v>733</v>
      </c>
      <c r="I1203" s="33" t="n">
        <v>153</v>
      </c>
      <c r="J1203" s="33" t="s">
        <v>785</v>
      </c>
      <c r="K1203" s="35" t="n">
        <v>71122</v>
      </c>
      <c r="L1203" s="36" t="n">
        <v>4.9</v>
      </c>
      <c r="M1203" s="37" t="n">
        <v>0</v>
      </c>
      <c r="N1203" s="37" t="n">
        <v>20517</v>
      </c>
      <c r="O1203" s="37" t="n">
        <v>1</v>
      </c>
      <c r="P1203" s="33" t="s">
        <v>723</v>
      </c>
    </row>
    <row r="1204" customFormat="false" ht="15" hidden="false" customHeight="false" outlineLevel="0" collapsed="false">
      <c r="A1204" s="33" t="s">
        <v>5006</v>
      </c>
      <c r="B1204" s="33" t="s">
        <v>5007</v>
      </c>
      <c r="C1204" s="33" t="s">
        <v>2976</v>
      </c>
      <c r="D1204" s="33" t="s">
        <v>2977</v>
      </c>
      <c r="E1204" s="33" t="s">
        <v>797</v>
      </c>
      <c r="F1204" s="33" t="s">
        <v>685</v>
      </c>
      <c r="G1204" s="33" t="s">
        <v>686</v>
      </c>
      <c r="H1204" s="33" t="s">
        <v>733</v>
      </c>
      <c r="I1204" s="33" t="n">
        <v>153</v>
      </c>
      <c r="J1204" s="33" t="s">
        <v>803</v>
      </c>
      <c r="K1204" s="35" t="n">
        <v>63627</v>
      </c>
      <c r="L1204" s="36" t="n">
        <v>3.5</v>
      </c>
      <c r="M1204" s="37" t="n">
        <v>0</v>
      </c>
      <c r="N1204" s="37" t="n">
        <v>3000</v>
      </c>
      <c r="O1204" s="37" t="n">
        <v>0</v>
      </c>
      <c r="P1204" s="33" t="s">
        <v>742</v>
      </c>
    </row>
    <row r="1205" customFormat="false" ht="15" hidden="false" customHeight="false" outlineLevel="0" collapsed="false">
      <c r="A1205" s="33" t="s">
        <v>5008</v>
      </c>
      <c r="B1205" s="33" t="s">
        <v>5009</v>
      </c>
      <c r="C1205" s="33" t="s">
        <v>2885</v>
      </c>
      <c r="D1205" s="33" t="s">
        <v>5010</v>
      </c>
      <c r="E1205" s="33" t="s">
        <v>2437</v>
      </c>
      <c r="F1205" s="33" t="s">
        <v>685</v>
      </c>
      <c r="G1205" s="33" t="s">
        <v>686</v>
      </c>
      <c r="H1205" s="33" t="s">
        <v>1963</v>
      </c>
      <c r="I1205" s="33" t="n">
        <v>153</v>
      </c>
      <c r="J1205" s="33" t="s">
        <v>771</v>
      </c>
      <c r="K1205" s="35" t="n">
        <v>76493</v>
      </c>
      <c r="L1205" s="36" t="n">
        <v>5.4</v>
      </c>
      <c r="M1205" s="37" t="n">
        <v>500</v>
      </c>
      <c r="N1205" s="37" t="n">
        <v>10000</v>
      </c>
      <c r="O1205" s="37" t="n">
        <v>0</v>
      </c>
      <c r="P1205" s="33" t="s">
        <v>692</v>
      </c>
    </row>
    <row r="1206" customFormat="false" ht="15" hidden="false" customHeight="false" outlineLevel="0" collapsed="false">
      <c r="A1206" s="33" t="s">
        <v>5011</v>
      </c>
      <c r="B1206" s="33" t="s">
        <v>5012</v>
      </c>
      <c r="C1206" s="33" t="s">
        <v>5013</v>
      </c>
      <c r="D1206" s="33" t="s">
        <v>5013</v>
      </c>
      <c r="E1206" s="33" t="s">
        <v>1069</v>
      </c>
      <c r="F1206" s="33" t="s">
        <v>685</v>
      </c>
      <c r="G1206" s="33" t="s">
        <v>686</v>
      </c>
      <c r="H1206" s="33" t="s">
        <v>750</v>
      </c>
      <c r="I1206" s="33" t="n">
        <v>153</v>
      </c>
      <c r="J1206" s="33" t="s">
        <v>793</v>
      </c>
      <c r="K1206" s="35" t="n">
        <v>93379</v>
      </c>
      <c r="L1206" s="36" t="n">
        <v>7.5</v>
      </c>
      <c r="M1206" s="37" t="n">
        <v>822</v>
      </c>
      <c r="N1206" s="37" t="n">
        <v>3909</v>
      </c>
      <c r="O1206" s="37" t="n">
        <v>0</v>
      </c>
      <c r="P1206" s="33" t="s">
        <v>688</v>
      </c>
    </row>
    <row r="1207" customFormat="false" ht="15" hidden="false" customHeight="false" outlineLevel="0" collapsed="false">
      <c r="A1207" s="33" t="s">
        <v>5014</v>
      </c>
      <c r="B1207" s="33" t="s">
        <v>5015</v>
      </c>
      <c r="C1207" s="33" t="s">
        <v>5016</v>
      </c>
      <c r="D1207" s="33" t="s">
        <v>5017</v>
      </c>
      <c r="E1207" s="33" t="s">
        <v>3336</v>
      </c>
      <c r="F1207" s="33" t="s">
        <v>685</v>
      </c>
      <c r="G1207" s="33" t="s">
        <v>686</v>
      </c>
      <c r="H1207" s="33" t="s">
        <v>750</v>
      </c>
      <c r="I1207" s="33" t="n">
        <v>153</v>
      </c>
      <c r="J1207" s="33" t="s">
        <v>746</v>
      </c>
      <c r="K1207" s="35" t="n">
        <v>68974</v>
      </c>
      <c r="L1207" s="36" t="n">
        <v>4.2</v>
      </c>
      <c r="M1207" s="37" t="n">
        <v>110</v>
      </c>
      <c r="N1207" s="37" t="n">
        <v>13140</v>
      </c>
      <c r="O1207" s="37" t="n">
        <v>0</v>
      </c>
      <c r="P1207" s="33" t="s">
        <v>828</v>
      </c>
    </row>
    <row r="1208" customFormat="false" ht="15" hidden="false" customHeight="false" outlineLevel="0" collapsed="false">
      <c r="A1208" s="33" t="s">
        <v>5018</v>
      </c>
      <c r="B1208" s="33" t="s">
        <v>5019</v>
      </c>
      <c r="C1208" s="33" t="s">
        <v>5020</v>
      </c>
      <c r="D1208" s="33" t="s">
        <v>5021</v>
      </c>
      <c r="E1208" s="33" t="s">
        <v>1951</v>
      </c>
      <c r="F1208" s="33" t="s">
        <v>685</v>
      </c>
      <c r="G1208" s="33" t="s">
        <v>686</v>
      </c>
      <c r="H1208" s="33" t="s">
        <v>687</v>
      </c>
      <c r="I1208" s="33" t="n">
        <v>154</v>
      </c>
      <c r="J1208" s="33" t="s">
        <v>717</v>
      </c>
      <c r="K1208" s="35" t="n">
        <v>61406</v>
      </c>
      <c r="L1208" s="36" t="n">
        <v>3.1</v>
      </c>
      <c r="M1208" s="37" t="n">
        <v>250</v>
      </c>
      <c r="N1208" s="37" t="n">
        <v>32000</v>
      </c>
      <c r="O1208" s="37" t="n">
        <v>0</v>
      </c>
      <c r="P1208" s="33" t="s">
        <v>760</v>
      </c>
    </row>
    <row r="1209" customFormat="false" ht="15" hidden="false" customHeight="false" outlineLevel="0" collapsed="false">
      <c r="A1209" s="33" t="s">
        <v>5022</v>
      </c>
      <c r="B1209" s="33" t="s">
        <v>5023</v>
      </c>
      <c r="C1209" s="33" t="s">
        <v>5024</v>
      </c>
      <c r="D1209" s="33" t="s">
        <v>5025</v>
      </c>
      <c r="E1209" s="33" t="s">
        <v>696</v>
      </c>
      <c r="F1209" s="33" t="s">
        <v>685</v>
      </c>
      <c r="G1209" s="33" t="s">
        <v>686</v>
      </c>
      <c r="H1209" s="33" t="s">
        <v>687</v>
      </c>
      <c r="I1209" s="33" t="n">
        <v>154</v>
      </c>
      <c r="J1209" s="33" t="s">
        <v>701</v>
      </c>
      <c r="K1209" s="35" t="n">
        <v>65246</v>
      </c>
      <c r="L1209" s="36" t="n">
        <v>3.9</v>
      </c>
      <c r="M1209" s="37" t="n">
        <v>1000</v>
      </c>
      <c r="N1209" s="37" t="n">
        <v>25000</v>
      </c>
      <c r="O1209" s="37" t="n">
        <v>2</v>
      </c>
      <c r="P1209" s="33" t="s">
        <v>688</v>
      </c>
    </row>
    <row r="1210" customFormat="false" ht="15" hidden="false" customHeight="false" outlineLevel="0" collapsed="false">
      <c r="A1210" s="33" t="s">
        <v>5026</v>
      </c>
      <c r="B1210" s="33"/>
      <c r="C1210" s="33" t="s">
        <v>5027</v>
      </c>
      <c r="D1210" s="33" t="s">
        <v>5028</v>
      </c>
      <c r="E1210" s="33" t="s">
        <v>706</v>
      </c>
      <c r="F1210" s="33" t="s">
        <v>685</v>
      </c>
      <c r="G1210" s="33" t="s">
        <v>686</v>
      </c>
      <c r="H1210" s="33" t="s">
        <v>687</v>
      </c>
      <c r="I1210" s="33" t="n">
        <v>154</v>
      </c>
      <c r="J1210" s="33" t="s">
        <v>703</v>
      </c>
      <c r="K1210" s="35" t="n">
        <v>61598</v>
      </c>
      <c r="L1210" s="36" t="n">
        <v>2.9</v>
      </c>
      <c r="M1210" s="37" t="n">
        <v>0</v>
      </c>
      <c r="N1210" s="37" t="n">
        <v>1500</v>
      </c>
      <c r="O1210" s="37" t="n">
        <v>0</v>
      </c>
      <c r="P1210" s="33" t="s">
        <v>860</v>
      </c>
    </row>
    <row r="1211" customFormat="false" ht="15" hidden="false" customHeight="false" outlineLevel="0" collapsed="false">
      <c r="A1211" s="33" t="s">
        <v>5029</v>
      </c>
      <c r="B1211" s="33" t="s">
        <v>5030</v>
      </c>
      <c r="C1211" s="33" t="s">
        <v>5031</v>
      </c>
      <c r="D1211" s="33" t="s">
        <v>3234</v>
      </c>
      <c r="E1211" s="33" t="s">
        <v>749</v>
      </c>
      <c r="F1211" s="33" t="s">
        <v>685</v>
      </c>
      <c r="G1211" s="33" t="s">
        <v>686</v>
      </c>
      <c r="H1211" s="33" t="s">
        <v>750</v>
      </c>
      <c r="I1211" s="33" t="n">
        <v>154</v>
      </c>
      <c r="J1211" s="33" t="s">
        <v>746</v>
      </c>
      <c r="K1211" s="35" t="n">
        <v>67119</v>
      </c>
      <c r="L1211" s="36" t="n">
        <v>4.3</v>
      </c>
      <c r="M1211" s="37" t="n">
        <v>0</v>
      </c>
      <c r="N1211" s="37" t="n">
        <v>2000</v>
      </c>
      <c r="O1211" s="37" t="n">
        <v>0</v>
      </c>
      <c r="P1211" s="33" t="s">
        <v>692</v>
      </c>
    </row>
    <row r="1212" customFormat="false" ht="15" hidden="false" customHeight="false" outlineLevel="0" collapsed="false">
      <c r="A1212" s="33" t="s">
        <v>5032</v>
      </c>
      <c r="B1212" s="33" t="s">
        <v>5033</v>
      </c>
      <c r="C1212" s="33" t="s">
        <v>5034</v>
      </c>
      <c r="D1212" s="33" t="s">
        <v>5035</v>
      </c>
      <c r="E1212" s="33" t="s">
        <v>1069</v>
      </c>
      <c r="F1212" s="33" t="s">
        <v>685</v>
      </c>
      <c r="G1212" s="33" t="s">
        <v>686</v>
      </c>
      <c r="H1212" s="33" t="s">
        <v>687</v>
      </c>
      <c r="I1212" s="33" t="n">
        <v>154</v>
      </c>
      <c r="J1212" s="33" t="s">
        <v>793</v>
      </c>
      <c r="K1212" s="35" t="n">
        <v>59575</v>
      </c>
      <c r="L1212" s="36" t="n">
        <v>2.9</v>
      </c>
      <c r="M1212" s="37" t="n">
        <v>150</v>
      </c>
      <c r="N1212" s="37" t="n">
        <v>1465</v>
      </c>
      <c r="O1212" s="37" t="n">
        <v>0</v>
      </c>
      <c r="P1212" s="33" t="s">
        <v>692</v>
      </c>
    </row>
    <row r="1213" customFormat="false" ht="15" hidden="false" customHeight="false" outlineLevel="0" collapsed="false">
      <c r="A1213" s="33" t="s">
        <v>5036</v>
      </c>
      <c r="B1213" s="33" t="s">
        <v>5037</v>
      </c>
      <c r="C1213" s="33" t="s">
        <v>5038</v>
      </c>
      <c r="D1213" s="33" t="s">
        <v>5039</v>
      </c>
      <c r="E1213" s="33" t="s">
        <v>684</v>
      </c>
      <c r="F1213" s="33" t="s">
        <v>685</v>
      </c>
      <c r="G1213" s="33" t="s">
        <v>686</v>
      </c>
      <c r="H1213" s="33" t="s">
        <v>750</v>
      </c>
      <c r="I1213" s="33" t="n">
        <v>155</v>
      </c>
      <c r="J1213" s="33" t="s">
        <v>681</v>
      </c>
      <c r="K1213" s="35" t="n">
        <v>67037</v>
      </c>
      <c r="L1213" s="36" t="n">
        <v>3.6</v>
      </c>
      <c r="M1213" s="37" t="n">
        <v>0</v>
      </c>
      <c r="N1213" s="37" t="n">
        <v>13000</v>
      </c>
      <c r="O1213" s="37" t="n">
        <v>0</v>
      </c>
      <c r="P1213" s="33" t="s">
        <v>723</v>
      </c>
    </row>
    <row r="1214" customFormat="false" ht="15" hidden="false" customHeight="false" outlineLevel="0" collapsed="false">
      <c r="A1214" s="33" t="s">
        <v>5040</v>
      </c>
      <c r="B1214" s="33" t="s">
        <v>5041</v>
      </c>
      <c r="C1214" s="33" t="s">
        <v>5042</v>
      </c>
      <c r="D1214" s="33" t="s">
        <v>5043</v>
      </c>
      <c r="E1214" s="33" t="s">
        <v>696</v>
      </c>
      <c r="F1214" s="33" t="s">
        <v>685</v>
      </c>
      <c r="G1214" s="33" t="s">
        <v>686</v>
      </c>
      <c r="H1214" s="33" t="s">
        <v>687</v>
      </c>
      <c r="I1214" s="33" t="n">
        <v>155</v>
      </c>
      <c r="J1214" s="33" t="s">
        <v>698</v>
      </c>
      <c r="K1214" s="35" t="n">
        <v>113690</v>
      </c>
      <c r="L1214" s="36" t="n">
        <v>8.9</v>
      </c>
      <c r="M1214" s="37" t="n">
        <v>657</v>
      </c>
      <c r="N1214" s="37" t="n">
        <v>8099</v>
      </c>
      <c r="O1214" s="37" t="n">
        <v>0</v>
      </c>
      <c r="P1214" s="33" t="s">
        <v>688</v>
      </c>
    </row>
    <row r="1215" customFormat="false" ht="15" hidden="false" customHeight="false" outlineLevel="0" collapsed="false">
      <c r="A1215" s="33" t="s">
        <v>5044</v>
      </c>
      <c r="B1215" s="33" t="s">
        <v>5045</v>
      </c>
      <c r="C1215" s="33" t="s">
        <v>5046</v>
      </c>
      <c r="D1215" s="33" t="s">
        <v>5047</v>
      </c>
      <c r="E1215" s="33" t="s">
        <v>706</v>
      </c>
      <c r="F1215" s="33" t="s">
        <v>685</v>
      </c>
      <c r="G1215" s="33" t="s">
        <v>686</v>
      </c>
      <c r="H1215" s="33" t="s">
        <v>687</v>
      </c>
      <c r="I1215" s="33" t="n">
        <v>155</v>
      </c>
      <c r="J1215" s="33" t="s">
        <v>703</v>
      </c>
      <c r="K1215" s="35" t="n">
        <v>52229</v>
      </c>
      <c r="L1215" s="36" t="n">
        <v>1.9</v>
      </c>
      <c r="M1215" s="37" t="n">
        <v>0</v>
      </c>
      <c r="N1215" s="37" t="n">
        <v>8140</v>
      </c>
      <c r="O1215" s="37" t="n">
        <v>0</v>
      </c>
      <c r="P1215" s="33" t="s">
        <v>760</v>
      </c>
    </row>
    <row r="1216" customFormat="false" ht="15" hidden="false" customHeight="false" outlineLevel="0" collapsed="false">
      <c r="A1216" s="33" t="s">
        <v>5048</v>
      </c>
      <c r="B1216" s="33" t="s">
        <v>5049</v>
      </c>
      <c r="C1216" s="33" t="s">
        <v>5050</v>
      </c>
      <c r="D1216" s="33" t="s">
        <v>5051</v>
      </c>
      <c r="E1216" s="33" t="s">
        <v>817</v>
      </c>
      <c r="F1216" s="33" t="s">
        <v>685</v>
      </c>
      <c r="G1216" s="33" t="s">
        <v>686</v>
      </c>
      <c r="H1216" s="33" t="s">
        <v>687</v>
      </c>
      <c r="I1216" s="33" t="n">
        <v>155</v>
      </c>
      <c r="J1216" s="33" t="s">
        <v>876</v>
      </c>
      <c r="K1216" s="35" t="n">
        <v>84169</v>
      </c>
      <c r="L1216" s="36" t="n">
        <v>5.6</v>
      </c>
      <c r="M1216" s="37" t="n">
        <v>1500</v>
      </c>
      <c r="N1216" s="37" t="n">
        <v>3620</v>
      </c>
      <c r="O1216" s="37" t="n">
        <v>0</v>
      </c>
      <c r="P1216" s="33" t="s">
        <v>700</v>
      </c>
    </row>
    <row r="1217" customFormat="false" ht="15" hidden="false" customHeight="false" outlineLevel="0" collapsed="false">
      <c r="A1217" s="33" t="s">
        <v>5052</v>
      </c>
      <c r="B1217" s="33" t="s">
        <v>5053</v>
      </c>
      <c r="C1217" s="33" t="s">
        <v>5054</v>
      </c>
      <c r="D1217" s="33" t="s">
        <v>5055</v>
      </c>
      <c r="E1217" s="33" t="s">
        <v>2437</v>
      </c>
      <c r="F1217" s="33" t="s">
        <v>685</v>
      </c>
      <c r="G1217" s="33" t="s">
        <v>686</v>
      </c>
      <c r="H1217" s="33" t="s">
        <v>687</v>
      </c>
      <c r="I1217" s="33" t="n">
        <v>155</v>
      </c>
      <c r="J1217" s="33" t="s">
        <v>768</v>
      </c>
      <c r="K1217" s="35" t="n">
        <v>79830</v>
      </c>
      <c r="L1217" s="36" t="n">
        <v>5.8</v>
      </c>
      <c r="M1217" s="37" t="n">
        <v>550</v>
      </c>
      <c r="N1217" s="37" t="n">
        <v>9600</v>
      </c>
      <c r="O1217" s="37" t="n">
        <v>1</v>
      </c>
      <c r="P1217" s="33" t="s">
        <v>742</v>
      </c>
    </row>
    <row r="1218" customFormat="false" ht="15" hidden="false" customHeight="false" outlineLevel="0" collapsed="false">
      <c r="A1218" s="33" t="s">
        <v>5056</v>
      </c>
      <c r="B1218" s="33" t="s">
        <v>5057</v>
      </c>
      <c r="C1218" s="33" t="s">
        <v>5058</v>
      </c>
      <c r="D1218" s="33" t="s">
        <v>4766</v>
      </c>
      <c r="E1218" s="33" t="s">
        <v>3336</v>
      </c>
      <c r="F1218" s="33" t="s">
        <v>685</v>
      </c>
      <c r="G1218" s="33" t="s">
        <v>686</v>
      </c>
      <c r="H1218" s="33" t="s">
        <v>750</v>
      </c>
      <c r="I1218" s="33" t="n">
        <v>155</v>
      </c>
      <c r="J1218" s="33" t="s">
        <v>746</v>
      </c>
      <c r="K1218" s="35" t="n">
        <v>79328</v>
      </c>
      <c r="L1218" s="36" t="n">
        <v>5.6</v>
      </c>
      <c r="M1218" s="37" t="n">
        <v>400</v>
      </c>
      <c r="N1218" s="37" t="n">
        <v>37500</v>
      </c>
      <c r="O1218" s="37" t="n">
        <v>0</v>
      </c>
      <c r="P1218" s="33" t="s">
        <v>692</v>
      </c>
    </row>
    <row r="1219" customFormat="false" ht="15" hidden="false" customHeight="false" outlineLevel="0" collapsed="false">
      <c r="A1219" s="33" t="s">
        <v>5059</v>
      </c>
      <c r="B1219" s="33"/>
      <c r="C1219" s="33" t="s">
        <v>5060</v>
      </c>
      <c r="D1219" s="33" t="s">
        <v>4731</v>
      </c>
      <c r="E1219" s="33" t="s">
        <v>852</v>
      </c>
      <c r="F1219" s="33" t="s">
        <v>685</v>
      </c>
      <c r="G1219" s="33" t="s">
        <v>686</v>
      </c>
      <c r="H1219" s="33" t="s">
        <v>1790</v>
      </c>
      <c r="I1219" s="33" t="n">
        <v>155</v>
      </c>
      <c r="J1219" s="33" t="s">
        <v>849</v>
      </c>
      <c r="K1219" s="35" t="n">
        <v>50971</v>
      </c>
      <c r="L1219" s="36" t="n">
        <v>1.9</v>
      </c>
      <c r="M1219" s="37" t="n">
        <v>0</v>
      </c>
      <c r="N1219" s="37" t="n">
        <v>75</v>
      </c>
      <c r="O1219" s="37" t="n">
        <v>0</v>
      </c>
      <c r="P1219" s="33" t="s">
        <v>723</v>
      </c>
    </row>
    <row r="1220" customFormat="false" ht="15" hidden="false" customHeight="false" outlineLevel="0" collapsed="false">
      <c r="A1220" s="33" t="s">
        <v>5061</v>
      </c>
      <c r="B1220" s="33" t="s">
        <v>5062</v>
      </c>
      <c r="C1220" s="33" t="s">
        <v>5063</v>
      </c>
      <c r="D1220" s="33" t="s">
        <v>4089</v>
      </c>
      <c r="E1220" s="33" t="s">
        <v>1789</v>
      </c>
      <c r="F1220" s="33" t="s">
        <v>685</v>
      </c>
      <c r="G1220" s="33" t="s">
        <v>686</v>
      </c>
      <c r="H1220" s="33" t="s">
        <v>687</v>
      </c>
      <c r="I1220" s="33" t="n">
        <v>155</v>
      </c>
      <c r="J1220" s="33" t="s">
        <v>930</v>
      </c>
      <c r="K1220" s="35" t="n">
        <v>73637</v>
      </c>
      <c r="L1220" s="36" t="n">
        <v>4.9</v>
      </c>
      <c r="M1220" s="37" t="n">
        <v>192</v>
      </c>
      <c r="N1220" s="37" t="n">
        <v>1784</v>
      </c>
      <c r="O1220" s="37" t="n">
        <v>0</v>
      </c>
      <c r="P1220" s="33" t="s">
        <v>742</v>
      </c>
    </row>
    <row r="1221" customFormat="false" ht="15" hidden="false" customHeight="false" outlineLevel="0" collapsed="false">
      <c r="A1221" s="33" t="s">
        <v>5064</v>
      </c>
      <c r="B1221" s="33" t="s">
        <v>5065</v>
      </c>
      <c r="C1221" s="33" t="s">
        <v>5066</v>
      </c>
      <c r="D1221" s="33" t="s">
        <v>5067</v>
      </c>
      <c r="E1221" s="33" t="s">
        <v>696</v>
      </c>
      <c r="F1221" s="33" t="s">
        <v>685</v>
      </c>
      <c r="G1221" s="33" t="s">
        <v>686</v>
      </c>
      <c r="H1221" s="33" t="s">
        <v>687</v>
      </c>
      <c r="I1221" s="33" t="n">
        <v>156</v>
      </c>
      <c r="J1221" s="33" t="s">
        <v>698</v>
      </c>
      <c r="K1221" s="35" t="n">
        <v>95841</v>
      </c>
      <c r="L1221" s="36" t="n">
        <v>9.4</v>
      </c>
      <c r="M1221" s="37" t="n">
        <v>3000</v>
      </c>
      <c r="N1221" s="37" t="n">
        <v>13500</v>
      </c>
      <c r="O1221" s="37" t="n">
        <v>3</v>
      </c>
      <c r="P1221" s="33" t="s">
        <v>688</v>
      </c>
    </row>
    <row r="1222" customFormat="false" ht="15" hidden="false" customHeight="false" outlineLevel="0" collapsed="false">
      <c r="A1222" s="33" t="s">
        <v>5068</v>
      </c>
      <c r="B1222" s="33" t="s">
        <v>5069</v>
      </c>
      <c r="C1222" s="33" t="s">
        <v>5070</v>
      </c>
      <c r="D1222" s="33" t="s">
        <v>5071</v>
      </c>
      <c r="E1222" s="33" t="s">
        <v>788</v>
      </c>
      <c r="F1222" s="33" t="s">
        <v>685</v>
      </c>
      <c r="G1222" s="33" t="s">
        <v>686</v>
      </c>
      <c r="H1222" s="33" t="s">
        <v>687</v>
      </c>
      <c r="I1222" s="33" t="n">
        <v>156</v>
      </c>
      <c r="J1222" s="33" t="s">
        <v>785</v>
      </c>
      <c r="K1222" s="35" t="n">
        <v>54463</v>
      </c>
      <c r="L1222" s="36" t="n">
        <v>2.6</v>
      </c>
      <c r="M1222" s="37" t="n">
        <v>641</v>
      </c>
      <c r="N1222" s="37" t="n">
        <v>10197</v>
      </c>
      <c r="O1222" s="37" t="n">
        <v>1</v>
      </c>
      <c r="P1222" s="33" t="s">
        <v>692</v>
      </c>
    </row>
    <row r="1223" customFormat="false" ht="15" hidden="false" customHeight="false" outlineLevel="0" collapsed="false">
      <c r="A1223" s="33" t="s">
        <v>5072</v>
      </c>
      <c r="B1223" s="33" t="s">
        <v>5073</v>
      </c>
      <c r="C1223" s="33" t="s">
        <v>5074</v>
      </c>
      <c r="D1223" s="33" t="s">
        <v>5075</v>
      </c>
      <c r="E1223" s="33" t="s">
        <v>1789</v>
      </c>
      <c r="F1223" s="33" t="s">
        <v>685</v>
      </c>
      <c r="G1223" s="33" t="s">
        <v>686</v>
      </c>
      <c r="H1223" s="33" t="s">
        <v>909</v>
      </c>
      <c r="I1223" s="33" t="n">
        <v>156</v>
      </c>
      <c r="J1223" s="33" t="s">
        <v>1351</v>
      </c>
      <c r="K1223" s="35" t="n">
        <v>78189</v>
      </c>
      <c r="L1223" s="36" t="n">
        <v>5.5</v>
      </c>
      <c r="M1223" s="37" t="n">
        <v>653</v>
      </c>
      <c r="N1223" s="37" t="n">
        <v>3500</v>
      </c>
      <c r="O1223" s="37" t="n">
        <v>1</v>
      </c>
      <c r="P1223" s="33" t="s">
        <v>760</v>
      </c>
    </row>
    <row r="1224" customFormat="false" ht="15" hidden="false" customHeight="false" outlineLevel="0" collapsed="false">
      <c r="A1224" s="33" t="s">
        <v>5076</v>
      </c>
      <c r="B1224" s="33" t="s">
        <v>5077</v>
      </c>
      <c r="C1224" s="33" t="s">
        <v>5078</v>
      </c>
      <c r="D1224" s="33" t="s">
        <v>5079</v>
      </c>
      <c r="E1224" s="33" t="s">
        <v>1951</v>
      </c>
      <c r="F1224" s="33" t="s">
        <v>685</v>
      </c>
      <c r="G1224" s="33" t="s">
        <v>686</v>
      </c>
      <c r="H1224" s="33" t="s">
        <v>750</v>
      </c>
      <c r="I1224" s="33" t="n">
        <v>157</v>
      </c>
      <c r="J1224" s="33" t="s">
        <v>785</v>
      </c>
      <c r="K1224" s="35" t="n">
        <v>55833</v>
      </c>
      <c r="L1224" s="36" t="n">
        <v>2.1</v>
      </c>
      <c r="M1224" s="37" t="n">
        <v>0</v>
      </c>
      <c r="N1224" s="37" t="n">
        <v>4420</v>
      </c>
      <c r="O1224" s="37" t="n">
        <v>0</v>
      </c>
      <c r="P1224" s="33" t="s">
        <v>828</v>
      </c>
    </row>
    <row r="1225" customFormat="false" ht="15" hidden="false" customHeight="false" outlineLevel="0" collapsed="false">
      <c r="A1225" s="33" t="s">
        <v>5080</v>
      </c>
      <c r="B1225" s="33" t="s">
        <v>5081</v>
      </c>
      <c r="C1225" s="33" t="s">
        <v>5082</v>
      </c>
      <c r="D1225" s="33" t="s">
        <v>5082</v>
      </c>
      <c r="E1225" s="33" t="s">
        <v>706</v>
      </c>
      <c r="F1225" s="33" t="s">
        <v>685</v>
      </c>
      <c r="G1225" s="33" t="s">
        <v>686</v>
      </c>
      <c r="H1225" s="33" t="s">
        <v>687</v>
      </c>
      <c r="I1225" s="33" t="n">
        <v>157</v>
      </c>
      <c r="J1225" s="33" t="s">
        <v>703</v>
      </c>
      <c r="K1225" s="35" t="n">
        <v>70238</v>
      </c>
      <c r="L1225" s="36" t="n">
        <v>4.1</v>
      </c>
      <c r="M1225" s="37" t="n">
        <v>0</v>
      </c>
      <c r="N1225" s="37" t="n">
        <v>3000</v>
      </c>
      <c r="O1225" s="37" t="n">
        <v>0</v>
      </c>
      <c r="P1225" s="33" t="s">
        <v>760</v>
      </c>
    </row>
    <row r="1226" customFormat="false" ht="15" hidden="false" customHeight="false" outlineLevel="0" collapsed="false">
      <c r="A1226" s="33" t="s">
        <v>5083</v>
      </c>
      <c r="B1226" s="33" t="s">
        <v>5084</v>
      </c>
      <c r="C1226" s="33" t="s">
        <v>5085</v>
      </c>
      <c r="D1226" s="33" t="s">
        <v>5086</v>
      </c>
      <c r="E1226" s="33" t="s">
        <v>4472</v>
      </c>
      <c r="F1226" s="33" t="s">
        <v>685</v>
      </c>
      <c r="G1226" s="33" t="s">
        <v>686</v>
      </c>
      <c r="H1226" s="33" t="s">
        <v>733</v>
      </c>
      <c r="I1226" s="33" t="n">
        <v>157</v>
      </c>
      <c r="J1226" s="33" t="s">
        <v>751</v>
      </c>
      <c r="K1226" s="35" t="n">
        <v>78185</v>
      </c>
      <c r="L1226" s="36" t="n">
        <v>4.5</v>
      </c>
      <c r="M1226" s="37" t="n">
        <v>1211</v>
      </c>
      <c r="N1226" s="37" t="n">
        <v>27772</v>
      </c>
      <c r="O1226" s="37" t="n">
        <v>11</v>
      </c>
      <c r="P1226" s="33" t="s">
        <v>688</v>
      </c>
    </row>
    <row r="1227" customFormat="false" ht="15" hidden="false" customHeight="false" outlineLevel="0" collapsed="false">
      <c r="A1227" s="33" t="s">
        <v>5087</v>
      </c>
      <c r="B1227" s="33" t="s">
        <v>5088</v>
      </c>
      <c r="C1227" s="33" t="s">
        <v>5089</v>
      </c>
      <c r="D1227" s="33" t="s">
        <v>5090</v>
      </c>
      <c r="E1227" s="33" t="s">
        <v>3119</v>
      </c>
      <c r="F1227" s="33" t="s">
        <v>685</v>
      </c>
      <c r="G1227" s="33" t="s">
        <v>686</v>
      </c>
      <c r="H1227" s="33" t="s">
        <v>750</v>
      </c>
      <c r="I1227" s="33" t="n">
        <v>157</v>
      </c>
      <c r="J1227" s="33" t="s">
        <v>761</v>
      </c>
      <c r="K1227" s="35" t="n">
        <v>73569</v>
      </c>
      <c r="L1227" s="36" t="n">
        <v>4.9</v>
      </c>
      <c r="M1227" s="37" t="n">
        <v>4658</v>
      </c>
      <c r="N1227" s="37" t="n">
        <v>15985</v>
      </c>
      <c r="O1227" s="37" t="n">
        <v>4</v>
      </c>
      <c r="P1227" s="33" t="s">
        <v>692</v>
      </c>
    </row>
    <row r="1228" customFormat="false" ht="15" hidden="false" customHeight="false" outlineLevel="0" collapsed="false">
      <c r="A1228" s="33" t="s">
        <v>5091</v>
      </c>
      <c r="B1228" s="33" t="s">
        <v>5092</v>
      </c>
      <c r="C1228" s="33" t="s">
        <v>5093</v>
      </c>
      <c r="D1228" s="33" t="s">
        <v>5094</v>
      </c>
      <c r="E1228" s="33" t="s">
        <v>2677</v>
      </c>
      <c r="F1228" s="33" t="s">
        <v>685</v>
      </c>
      <c r="G1228" s="33" t="s">
        <v>686</v>
      </c>
      <c r="H1228" s="33" t="s">
        <v>687</v>
      </c>
      <c r="I1228" s="33" t="n">
        <v>157</v>
      </c>
      <c r="J1228" s="33" t="s">
        <v>771</v>
      </c>
      <c r="K1228" s="35" t="n">
        <v>78772</v>
      </c>
      <c r="L1228" s="36" t="n">
        <v>5.7</v>
      </c>
      <c r="M1228" s="37" t="n">
        <v>0</v>
      </c>
      <c r="N1228" s="37" t="n">
        <v>4868</v>
      </c>
      <c r="O1228" s="37" t="n">
        <v>1</v>
      </c>
      <c r="P1228" s="33" t="s">
        <v>742</v>
      </c>
    </row>
    <row r="1229" customFormat="false" ht="15" hidden="false" customHeight="false" outlineLevel="0" collapsed="false">
      <c r="A1229" s="33" t="s">
        <v>5095</v>
      </c>
      <c r="B1229" s="33" t="s">
        <v>5096</v>
      </c>
      <c r="C1229" s="33" t="s">
        <v>5097</v>
      </c>
      <c r="D1229" s="33" t="s">
        <v>5098</v>
      </c>
      <c r="E1229" s="33" t="s">
        <v>3995</v>
      </c>
      <c r="F1229" s="33" t="s">
        <v>685</v>
      </c>
      <c r="G1229" s="33" t="s">
        <v>686</v>
      </c>
      <c r="H1229" s="33" t="s">
        <v>687</v>
      </c>
      <c r="I1229" s="33" t="n">
        <v>157</v>
      </c>
      <c r="J1229" s="33" t="s">
        <v>703</v>
      </c>
      <c r="K1229" s="35" t="n">
        <v>66206</v>
      </c>
      <c r="L1229" s="36" t="n">
        <v>3.1</v>
      </c>
      <c r="M1229" s="37" t="n">
        <v>627</v>
      </c>
      <c r="N1229" s="37" t="n">
        <v>14600</v>
      </c>
      <c r="O1229" s="37" t="n">
        <v>0</v>
      </c>
      <c r="P1229" s="33" t="s">
        <v>688</v>
      </c>
    </row>
    <row r="1230" customFormat="false" ht="15" hidden="false" customHeight="false" outlineLevel="0" collapsed="false">
      <c r="A1230" s="33" t="s">
        <v>5099</v>
      </c>
      <c r="B1230" s="33" t="s">
        <v>5100</v>
      </c>
      <c r="C1230" s="33" t="s">
        <v>5101</v>
      </c>
      <c r="D1230" s="33" t="s">
        <v>5102</v>
      </c>
      <c r="E1230" s="33" t="s">
        <v>2437</v>
      </c>
      <c r="F1230" s="33" t="s">
        <v>685</v>
      </c>
      <c r="G1230" s="33" t="s">
        <v>686</v>
      </c>
      <c r="H1230" s="33" t="s">
        <v>687</v>
      </c>
      <c r="I1230" s="33" t="n">
        <v>157</v>
      </c>
      <c r="J1230" s="33" t="s">
        <v>768</v>
      </c>
      <c r="K1230" s="35" t="n">
        <v>83477</v>
      </c>
      <c r="L1230" s="36" t="n">
        <v>6.6</v>
      </c>
      <c r="M1230" s="37" t="n">
        <v>0</v>
      </c>
      <c r="N1230" s="37" t="n">
        <v>8200</v>
      </c>
      <c r="O1230" s="37" t="n">
        <v>0</v>
      </c>
      <c r="P1230" s="33" t="s">
        <v>742</v>
      </c>
    </row>
    <row r="1231" customFormat="false" ht="15" hidden="false" customHeight="false" outlineLevel="0" collapsed="false">
      <c r="A1231" s="33" t="s">
        <v>5103</v>
      </c>
      <c r="B1231" s="33"/>
      <c r="C1231" s="33" t="s">
        <v>5104</v>
      </c>
      <c r="D1231" s="33" t="s">
        <v>5104</v>
      </c>
      <c r="E1231" s="33" t="s">
        <v>3375</v>
      </c>
      <c r="F1231" s="33" t="s">
        <v>685</v>
      </c>
      <c r="G1231" s="33" t="s">
        <v>686</v>
      </c>
      <c r="H1231" s="33" t="s">
        <v>687</v>
      </c>
      <c r="I1231" s="33" t="n">
        <v>157</v>
      </c>
      <c r="J1231" s="33" t="s">
        <v>864</v>
      </c>
      <c r="K1231" s="35" t="n">
        <v>58228</v>
      </c>
      <c r="L1231" s="36" t="n">
        <v>2.3</v>
      </c>
      <c r="M1231" s="37" t="n">
        <v>0</v>
      </c>
      <c r="N1231" s="37" t="n">
        <v>50</v>
      </c>
      <c r="O1231" s="37" t="n">
        <v>0</v>
      </c>
      <c r="P1231" s="33" t="s">
        <v>711</v>
      </c>
    </row>
    <row r="1232" customFormat="false" ht="15" hidden="false" customHeight="false" outlineLevel="0" collapsed="false">
      <c r="A1232" s="33" t="s">
        <v>5105</v>
      </c>
      <c r="B1232" s="33" t="s">
        <v>5106</v>
      </c>
      <c r="C1232" s="33" t="s">
        <v>5107</v>
      </c>
      <c r="D1232" s="33" t="s">
        <v>5108</v>
      </c>
      <c r="E1232" s="33" t="s">
        <v>852</v>
      </c>
      <c r="F1232" s="33" t="s">
        <v>685</v>
      </c>
      <c r="G1232" s="33" t="s">
        <v>686</v>
      </c>
      <c r="H1232" s="33" t="s">
        <v>687</v>
      </c>
      <c r="I1232" s="33" t="n">
        <v>157</v>
      </c>
      <c r="J1232" s="33" t="s">
        <v>864</v>
      </c>
      <c r="K1232" s="35" t="n">
        <v>71784</v>
      </c>
      <c r="L1232" s="36" t="n">
        <v>4.6</v>
      </c>
      <c r="M1232" s="37" t="n">
        <v>11465</v>
      </c>
      <c r="N1232" s="37" t="n">
        <v>21935</v>
      </c>
      <c r="O1232" s="37" t="n">
        <v>32</v>
      </c>
      <c r="P1232" s="33" t="s">
        <v>723</v>
      </c>
    </row>
    <row r="1233" customFormat="false" ht="15" hidden="false" customHeight="false" outlineLevel="0" collapsed="false">
      <c r="A1233" s="33" t="s">
        <v>5109</v>
      </c>
      <c r="B1233" s="33" t="s">
        <v>5110</v>
      </c>
      <c r="C1233" s="33" t="s">
        <v>5111</v>
      </c>
      <c r="D1233" s="33" t="s">
        <v>5112</v>
      </c>
      <c r="E1233" s="33" t="s">
        <v>879</v>
      </c>
      <c r="F1233" s="33" t="s">
        <v>685</v>
      </c>
      <c r="G1233" s="33" t="s">
        <v>686</v>
      </c>
      <c r="H1233" s="33" t="s">
        <v>687</v>
      </c>
      <c r="I1233" s="33" t="n">
        <v>157</v>
      </c>
      <c r="J1233" s="33" t="s">
        <v>689</v>
      </c>
      <c r="K1233" s="35" t="n">
        <v>71019</v>
      </c>
      <c r="L1233" s="36" t="n">
        <v>4.7</v>
      </c>
      <c r="M1233" s="37" t="n">
        <v>54</v>
      </c>
      <c r="N1233" s="37" t="n">
        <v>10088</v>
      </c>
      <c r="O1233" s="37" t="n">
        <v>0</v>
      </c>
      <c r="P1233" s="33" t="s">
        <v>688</v>
      </c>
    </row>
    <row r="1234" customFormat="false" ht="15" hidden="false" customHeight="false" outlineLevel="0" collapsed="false">
      <c r="A1234" s="33" t="s">
        <v>5113</v>
      </c>
      <c r="B1234" s="33" t="s">
        <v>5114</v>
      </c>
      <c r="C1234" s="33" t="s">
        <v>5115</v>
      </c>
      <c r="D1234" s="33" t="s">
        <v>5116</v>
      </c>
      <c r="E1234" s="33" t="s">
        <v>2215</v>
      </c>
      <c r="F1234" s="33" t="s">
        <v>685</v>
      </c>
      <c r="G1234" s="33" t="s">
        <v>686</v>
      </c>
      <c r="H1234" s="33" t="s">
        <v>750</v>
      </c>
      <c r="I1234" s="33" t="n">
        <v>157</v>
      </c>
      <c r="J1234" s="33" t="s">
        <v>751</v>
      </c>
      <c r="K1234" s="35" t="n">
        <v>80479</v>
      </c>
      <c r="L1234" s="36" t="n">
        <v>4.9</v>
      </c>
      <c r="M1234" s="37" t="n">
        <v>2281</v>
      </c>
      <c r="N1234" s="37" t="n">
        <v>41216</v>
      </c>
      <c r="O1234" s="37" t="n">
        <v>11</v>
      </c>
      <c r="P1234" s="33" t="s">
        <v>742</v>
      </c>
    </row>
    <row r="1235" customFormat="false" ht="15" hidden="false" customHeight="false" outlineLevel="0" collapsed="false">
      <c r="A1235" s="33" t="s">
        <v>5117</v>
      </c>
      <c r="B1235" s="33" t="s">
        <v>5118</v>
      </c>
      <c r="C1235" s="33" t="s">
        <v>5119</v>
      </c>
      <c r="D1235" s="33" t="s">
        <v>5120</v>
      </c>
      <c r="E1235" s="33" t="s">
        <v>2319</v>
      </c>
      <c r="F1235" s="33" t="s">
        <v>685</v>
      </c>
      <c r="G1235" s="33" t="s">
        <v>686</v>
      </c>
      <c r="H1235" s="33" t="s">
        <v>687</v>
      </c>
      <c r="I1235" s="33" t="n">
        <v>157</v>
      </c>
      <c r="J1235" s="33" t="s">
        <v>876</v>
      </c>
      <c r="K1235" s="35" t="n">
        <v>101845</v>
      </c>
      <c r="L1235" s="36" t="n">
        <v>7.9</v>
      </c>
      <c r="M1235" s="37" t="n">
        <v>36</v>
      </c>
      <c r="N1235" s="37" t="n">
        <v>2516</v>
      </c>
      <c r="O1235" s="37" t="n">
        <v>0</v>
      </c>
      <c r="P1235" s="33" t="s">
        <v>692</v>
      </c>
    </row>
    <row r="1236" customFormat="false" ht="15" hidden="false" customHeight="false" outlineLevel="0" collapsed="false">
      <c r="A1236" s="33" t="s">
        <v>5121</v>
      </c>
      <c r="B1236" s="33" t="s">
        <v>5122</v>
      </c>
      <c r="C1236" s="33" t="s">
        <v>5123</v>
      </c>
      <c r="D1236" s="33" t="s">
        <v>5124</v>
      </c>
      <c r="E1236" s="33" t="s">
        <v>2319</v>
      </c>
      <c r="F1236" s="33" t="s">
        <v>685</v>
      </c>
      <c r="G1236" s="33" t="s">
        <v>686</v>
      </c>
      <c r="H1236" s="33" t="s">
        <v>750</v>
      </c>
      <c r="I1236" s="33" t="n">
        <v>157</v>
      </c>
      <c r="J1236" s="33" t="s">
        <v>703</v>
      </c>
      <c r="K1236" s="35" t="n">
        <v>65363</v>
      </c>
      <c r="L1236" s="36" t="n">
        <v>3.1</v>
      </c>
      <c r="M1236" s="37" t="n">
        <v>206</v>
      </c>
      <c r="N1236" s="37" t="n">
        <v>2000</v>
      </c>
      <c r="O1236" s="37" t="n">
        <v>0</v>
      </c>
      <c r="P1236" s="33" t="s">
        <v>688</v>
      </c>
    </row>
    <row r="1237" customFormat="false" ht="15" hidden="false" customHeight="false" outlineLevel="0" collapsed="false">
      <c r="A1237" s="33" t="s">
        <v>5125</v>
      </c>
      <c r="B1237" s="33" t="s">
        <v>5126</v>
      </c>
      <c r="C1237" s="33" t="s">
        <v>5127</v>
      </c>
      <c r="D1237" s="33" t="s">
        <v>5128</v>
      </c>
      <c r="E1237" s="33" t="s">
        <v>706</v>
      </c>
      <c r="F1237" s="33" t="s">
        <v>685</v>
      </c>
      <c r="G1237" s="33" t="s">
        <v>686</v>
      </c>
      <c r="H1237" s="33" t="s">
        <v>687</v>
      </c>
      <c r="I1237" s="33" t="n">
        <v>158</v>
      </c>
      <c r="J1237" s="33" t="s">
        <v>689</v>
      </c>
      <c r="K1237" s="35" t="n">
        <v>76475</v>
      </c>
      <c r="L1237" s="36" t="n">
        <v>5.9</v>
      </c>
      <c r="M1237" s="37" t="n">
        <v>1304</v>
      </c>
      <c r="N1237" s="37" t="n">
        <v>5500</v>
      </c>
      <c r="O1237" s="37" t="n">
        <v>1</v>
      </c>
      <c r="P1237" s="33" t="s">
        <v>700</v>
      </c>
    </row>
    <row r="1238" customFormat="false" ht="15" hidden="false" customHeight="false" outlineLevel="0" collapsed="false">
      <c r="A1238" s="33" t="s">
        <v>5129</v>
      </c>
      <c r="B1238" s="33" t="s">
        <v>5130</v>
      </c>
      <c r="C1238" s="33" t="s">
        <v>5131</v>
      </c>
      <c r="D1238" s="33" t="s">
        <v>2179</v>
      </c>
      <c r="E1238" s="33" t="s">
        <v>706</v>
      </c>
      <c r="F1238" s="33" t="s">
        <v>685</v>
      </c>
      <c r="G1238" s="33" t="s">
        <v>686</v>
      </c>
      <c r="H1238" s="33" t="s">
        <v>733</v>
      </c>
      <c r="I1238" s="33" t="n">
        <v>158</v>
      </c>
      <c r="J1238" s="33" t="s">
        <v>703</v>
      </c>
      <c r="K1238" s="35" t="n">
        <v>66381</v>
      </c>
      <c r="L1238" s="36" t="n">
        <v>3.8</v>
      </c>
      <c r="M1238" s="37" t="n">
        <v>0</v>
      </c>
      <c r="N1238" s="37" t="n">
        <v>4713</v>
      </c>
      <c r="O1238" s="37" t="n">
        <v>0</v>
      </c>
      <c r="P1238" s="33" t="s">
        <v>860</v>
      </c>
    </row>
    <row r="1239" customFormat="false" ht="15" hidden="false" customHeight="false" outlineLevel="0" collapsed="false">
      <c r="A1239" s="33" t="s">
        <v>5132</v>
      </c>
      <c r="B1239" s="33"/>
      <c r="C1239" s="33" t="s">
        <v>5133</v>
      </c>
      <c r="D1239" s="33" t="s">
        <v>2856</v>
      </c>
      <c r="E1239" s="33" t="s">
        <v>2677</v>
      </c>
      <c r="F1239" s="33" t="s">
        <v>685</v>
      </c>
      <c r="G1239" s="33" t="s">
        <v>686</v>
      </c>
      <c r="H1239" s="33" t="s">
        <v>750</v>
      </c>
      <c r="I1239" s="33" t="n">
        <v>158</v>
      </c>
      <c r="J1239" s="33" t="s">
        <v>751</v>
      </c>
      <c r="K1239" s="35" t="n">
        <v>78098</v>
      </c>
      <c r="L1239" s="36" t="n">
        <v>5</v>
      </c>
      <c r="M1239" s="37" t="n">
        <v>0</v>
      </c>
      <c r="N1239" s="37" t="n">
        <v>2500</v>
      </c>
      <c r="O1239" s="37" t="n">
        <v>0</v>
      </c>
      <c r="P1239" s="33" t="s">
        <v>700</v>
      </c>
    </row>
    <row r="1240" customFormat="false" ht="15" hidden="false" customHeight="false" outlineLevel="0" collapsed="false">
      <c r="A1240" s="33" t="s">
        <v>5134</v>
      </c>
      <c r="B1240" s="33" t="s">
        <v>5135</v>
      </c>
      <c r="C1240" s="33" t="s">
        <v>5136</v>
      </c>
      <c r="D1240" s="33" t="s">
        <v>5137</v>
      </c>
      <c r="E1240" s="33" t="s">
        <v>797</v>
      </c>
      <c r="F1240" s="33" t="s">
        <v>685</v>
      </c>
      <c r="G1240" s="33" t="s">
        <v>686</v>
      </c>
      <c r="H1240" s="33" t="s">
        <v>733</v>
      </c>
      <c r="I1240" s="33" t="n">
        <v>158</v>
      </c>
      <c r="J1240" s="33" t="s">
        <v>803</v>
      </c>
      <c r="K1240" s="35" t="n">
        <v>69319</v>
      </c>
      <c r="L1240" s="36" t="n">
        <v>4.1</v>
      </c>
      <c r="M1240" s="37" t="n">
        <v>3728</v>
      </c>
      <c r="N1240" s="37" t="n">
        <v>3728</v>
      </c>
      <c r="O1240" s="37" t="n">
        <v>3</v>
      </c>
      <c r="P1240" s="33" t="s">
        <v>742</v>
      </c>
    </row>
    <row r="1241" customFormat="false" ht="15" hidden="false" customHeight="false" outlineLevel="0" collapsed="false">
      <c r="A1241" s="33" t="s">
        <v>5138</v>
      </c>
      <c r="B1241" s="33" t="s">
        <v>5139</v>
      </c>
      <c r="C1241" s="33" t="s">
        <v>5140</v>
      </c>
      <c r="D1241" s="33" t="s">
        <v>1286</v>
      </c>
      <c r="E1241" s="33" t="s">
        <v>2437</v>
      </c>
      <c r="F1241" s="33" t="s">
        <v>685</v>
      </c>
      <c r="G1241" s="33" t="s">
        <v>686</v>
      </c>
      <c r="H1241" s="33" t="s">
        <v>798</v>
      </c>
      <c r="I1241" s="33" t="n">
        <v>158</v>
      </c>
      <c r="J1241" s="33" t="s">
        <v>768</v>
      </c>
      <c r="K1241" s="35" t="n">
        <v>83637</v>
      </c>
      <c r="L1241" s="36" t="n">
        <v>6.6</v>
      </c>
      <c r="M1241" s="37" t="n">
        <v>0</v>
      </c>
      <c r="N1241" s="37" t="n">
        <v>8369</v>
      </c>
      <c r="O1241" s="37" t="n">
        <v>10</v>
      </c>
      <c r="P1241" s="33" t="s">
        <v>692</v>
      </c>
    </row>
    <row r="1242" customFormat="false" ht="15" hidden="false" customHeight="false" outlineLevel="0" collapsed="false">
      <c r="A1242" s="33" t="s">
        <v>5141</v>
      </c>
      <c r="B1242" s="33" t="s">
        <v>5142</v>
      </c>
      <c r="C1242" s="33" t="s">
        <v>5143</v>
      </c>
      <c r="D1242" s="33" t="s">
        <v>5144</v>
      </c>
      <c r="E1242" s="33" t="s">
        <v>842</v>
      </c>
      <c r="F1242" s="33" t="s">
        <v>685</v>
      </c>
      <c r="G1242" s="33" t="s">
        <v>686</v>
      </c>
      <c r="H1242" s="33" t="s">
        <v>687</v>
      </c>
      <c r="I1242" s="33" t="n">
        <v>158</v>
      </c>
      <c r="J1242" s="33" t="s">
        <v>839</v>
      </c>
      <c r="K1242" s="35" t="n">
        <v>69265</v>
      </c>
      <c r="L1242" s="36" t="n">
        <v>4</v>
      </c>
      <c r="M1242" s="37" t="n">
        <v>2000</v>
      </c>
      <c r="N1242" s="37" t="n">
        <v>2500</v>
      </c>
      <c r="O1242" s="37" t="n">
        <v>0</v>
      </c>
      <c r="P1242" s="33" t="s">
        <v>688</v>
      </c>
    </row>
    <row r="1243" customFormat="false" ht="15" hidden="false" customHeight="false" outlineLevel="0" collapsed="false">
      <c r="A1243" s="33" t="s">
        <v>5145</v>
      </c>
      <c r="B1243" s="33" t="s">
        <v>5146</v>
      </c>
      <c r="C1243" s="33" t="s">
        <v>5147</v>
      </c>
      <c r="D1243" s="33" t="s">
        <v>4770</v>
      </c>
      <c r="E1243" s="33" t="s">
        <v>1789</v>
      </c>
      <c r="F1243" s="33" t="s">
        <v>685</v>
      </c>
      <c r="G1243" s="33" t="s">
        <v>686</v>
      </c>
      <c r="H1243" s="33" t="s">
        <v>687</v>
      </c>
      <c r="I1243" s="33" t="n">
        <v>158</v>
      </c>
      <c r="J1243" s="33" t="s">
        <v>1351</v>
      </c>
      <c r="K1243" s="35" t="n">
        <v>78030</v>
      </c>
      <c r="L1243" s="36" t="n">
        <v>5.5</v>
      </c>
      <c r="M1243" s="37" t="n">
        <v>2023</v>
      </c>
      <c r="N1243" s="37" t="n">
        <v>13519</v>
      </c>
      <c r="O1243" s="37" t="n">
        <v>0</v>
      </c>
      <c r="P1243" s="33" t="s">
        <v>760</v>
      </c>
    </row>
    <row r="1244" customFormat="false" ht="15" hidden="false" customHeight="false" outlineLevel="0" collapsed="false">
      <c r="A1244" s="33" t="s">
        <v>5148</v>
      </c>
      <c r="B1244" s="33" t="s">
        <v>5149</v>
      </c>
      <c r="C1244" s="33" t="s">
        <v>5150</v>
      </c>
      <c r="D1244" s="33" t="s">
        <v>5151</v>
      </c>
      <c r="E1244" s="33" t="s">
        <v>2215</v>
      </c>
      <c r="F1244" s="33" t="s">
        <v>685</v>
      </c>
      <c r="G1244" s="33" t="s">
        <v>686</v>
      </c>
      <c r="H1244" s="33" t="s">
        <v>750</v>
      </c>
      <c r="I1244" s="33" t="n">
        <v>158</v>
      </c>
      <c r="J1244" s="33" t="s">
        <v>751</v>
      </c>
      <c r="K1244" s="35" t="n">
        <v>92649</v>
      </c>
      <c r="L1244" s="36" t="n">
        <v>7.8</v>
      </c>
      <c r="M1244" s="37" t="n">
        <v>1000</v>
      </c>
      <c r="N1244" s="37" t="n">
        <v>19000</v>
      </c>
      <c r="O1244" s="37" t="n">
        <v>4</v>
      </c>
      <c r="P1244" s="33" t="s">
        <v>723</v>
      </c>
    </row>
    <row r="1245" customFormat="false" ht="15" hidden="false" customHeight="false" outlineLevel="0" collapsed="false">
      <c r="A1245" s="33" t="s">
        <v>5152</v>
      </c>
      <c r="B1245" s="33" t="s">
        <v>5153</v>
      </c>
      <c r="C1245" s="33" t="s">
        <v>5154</v>
      </c>
      <c r="D1245" s="33" t="s">
        <v>5155</v>
      </c>
      <c r="E1245" s="33" t="s">
        <v>2215</v>
      </c>
      <c r="F1245" s="33" t="s">
        <v>685</v>
      </c>
      <c r="G1245" s="33" t="s">
        <v>686</v>
      </c>
      <c r="H1245" s="33" t="s">
        <v>750</v>
      </c>
      <c r="I1245" s="33" t="n">
        <v>158</v>
      </c>
      <c r="J1245" s="33" t="s">
        <v>751</v>
      </c>
      <c r="K1245" s="35" t="n">
        <v>93302</v>
      </c>
      <c r="L1245" s="36" t="n">
        <v>7.9</v>
      </c>
      <c r="M1245" s="37" t="n">
        <v>500</v>
      </c>
      <c r="N1245" s="37" t="n">
        <v>8000</v>
      </c>
      <c r="O1245" s="37" t="n">
        <v>1</v>
      </c>
      <c r="P1245" s="33" t="s">
        <v>692</v>
      </c>
    </row>
    <row r="1246" customFormat="false" ht="15" hidden="false" customHeight="false" outlineLevel="0" collapsed="false">
      <c r="A1246" s="33" t="s">
        <v>5156</v>
      </c>
      <c r="B1246" s="33"/>
      <c r="C1246" s="33" t="s">
        <v>5157</v>
      </c>
      <c r="D1246" s="33" t="s">
        <v>5158</v>
      </c>
      <c r="E1246" s="33" t="s">
        <v>2592</v>
      </c>
      <c r="F1246" s="33" t="s">
        <v>883</v>
      </c>
      <c r="G1246" s="33" t="s">
        <v>686</v>
      </c>
      <c r="H1246" s="33" t="s">
        <v>944</v>
      </c>
      <c r="I1246" s="33" t="n">
        <v>158</v>
      </c>
      <c r="J1246" s="33" t="s">
        <v>778</v>
      </c>
      <c r="K1246" s="35" t="n">
        <v>68090</v>
      </c>
      <c r="L1246" s="36" t="n">
        <v>3.8</v>
      </c>
      <c r="M1246" s="37" t="n">
        <v>0</v>
      </c>
      <c r="N1246" s="37" t="n">
        <v>0</v>
      </c>
      <c r="O1246" s="37" t="n">
        <v>0</v>
      </c>
      <c r="P1246" s="33"/>
    </row>
    <row r="1247" customFormat="false" ht="15" hidden="false" customHeight="false" outlineLevel="0" collapsed="false">
      <c r="A1247" s="33" t="s">
        <v>5159</v>
      </c>
      <c r="B1247" s="33" t="s">
        <v>5160</v>
      </c>
      <c r="C1247" s="33" t="s">
        <v>5161</v>
      </c>
      <c r="D1247" s="33" t="s">
        <v>5162</v>
      </c>
      <c r="E1247" s="33" t="s">
        <v>696</v>
      </c>
      <c r="F1247" s="33" t="s">
        <v>685</v>
      </c>
      <c r="G1247" s="33" t="s">
        <v>686</v>
      </c>
      <c r="H1247" s="33" t="s">
        <v>687</v>
      </c>
      <c r="I1247" s="33" t="n">
        <v>159</v>
      </c>
      <c r="J1247" s="33" t="s">
        <v>698</v>
      </c>
      <c r="K1247" s="35" t="n">
        <v>70895</v>
      </c>
      <c r="L1247" s="36" t="n">
        <v>4.7</v>
      </c>
      <c r="M1247" s="37" t="n">
        <v>6719</v>
      </c>
      <c r="N1247" s="37" t="n">
        <v>19546</v>
      </c>
      <c r="O1247" s="37" t="n">
        <v>2</v>
      </c>
      <c r="P1247" s="33" t="s">
        <v>688</v>
      </c>
    </row>
    <row r="1248" customFormat="false" ht="15" hidden="false" customHeight="false" outlineLevel="0" collapsed="false">
      <c r="A1248" s="33" t="s">
        <v>5163</v>
      </c>
      <c r="B1248" s="33" t="s">
        <v>5164</v>
      </c>
      <c r="C1248" s="33" t="s">
        <v>5165</v>
      </c>
      <c r="D1248" s="33" t="s">
        <v>2706</v>
      </c>
      <c r="E1248" s="33" t="s">
        <v>3119</v>
      </c>
      <c r="F1248" s="33" t="s">
        <v>685</v>
      </c>
      <c r="G1248" s="33" t="s">
        <v>686</v>
      </c>
      <c r="H1248" s="33" t="s">
        <v>750</v>
      </c>
      <c r="I1248" s="33" t="n">
        <v>159</v>
      </c>
      <c r="J1248" s="33" t="s">
        <v>761</v>
      </c>
      <c r="K1248" s="35" t="n">
        <v>72532</v>
      </c>
      <c r="L1248" s="36" t="n">
        <v>4.7</v>
      </c>
      <c r="M1248" s="37" t="n">
        <v>3900</v>
      </c>
      <c r="N1248" s="37" t="n">
        <v>13750</v>
      </c>
      <c r="O1248" s="37" t="n">
        <v>7</v>
      </c>
      <c r="P1248" s="33" t="s">
        <v>723</v>
      </c>
    </row>
    <row r="1249" customFormat="false" ht="15" hidden="false" customHeight="false" outlineLevel="0" collapsed="false">
      <c r="A1249" s="33" t="s">
        <v>5166</v>
      </c>
      <c r="B1249" s="33" t="s">
        <v>5167</v>
      </c>
      <c r="C1249" s="33" t="s">
        <v>5168</v>
      </c>
      <c r="D1249" s="33" t="s">
        <v>5169</v>
      </c>
      <c r="E1249" s="33" t="s">
        <v>824</v>
      </c>
      <c r="F1249" s="33" t="s">
        <v>685</v>
      </c>
      <c r="G1249" s="33" t="s">
        <v>686</v>
      </c>
      <c r="H1249" s="33" t="s">
        <v>687</v>
      </c>
      <c r="I1249" s="33" t="n">
        <v>159</v>
      </c>
      <c r="J1249" s="33" t="s">
        <v>835</v>
      </c>
      <c r="K1249" s="35" t="n">
        <v>79054</v>
      </c>
      <c r="L1249" s="36" t="n">
        <v>5.8</v>
      </c>
      <c r="M1249" s="37" t="n">
        <v>3000</v>
      </c>
      <c r="N1249" s="37" t="n">
        <v>6000</v>
      </c>
      <c r="O1249" s="37" t="n">
        <v>5</v>
      </c>
      <c r="P1249" s="33" t="s">
        <v>711</v>
      </c>
    </row>
    <row r="1250" customFormat="false" ht="15" hidden="false" customHeight="false" outlineLevel="0" collapsed="false">
      <c r="A1250" s="33" t="s">
        <v>5170</v>
      </c>
      <c r="B1250" s="33" t="s">
        <v>5171</v>
      </c>
      <c r="C1250" s="33" t="s">
        <v>5172</v>
      </c>
      <c r="D1250" s="33" t="s">
        <v>1801</v>
      </c>
      <c r="E1250" s="33" t="s">
        <v>2437</v>
      </c>
      <c r="F1250" s="33" t="s">
        <v>685</v>
      </c>
      <c r="G1250" s="33" t="s">
        <v>686</v>
      </c>
      <c r="H1250" s="33" t="s">
        <v>1003</v>
      </c>
      <c r="I1250" s="33" t="n">
        <v>159</v>
      </c>
      <c r="J1250" s="33" t="s">
        <v>768</v>
      </c>
      <c r="K1250" s="35" t="n">
        <v>84509</v>
      </c>
      <c r="L1250" s="36" t="n">
        <v>6.7</v>
      </c>
      <c r="M1250" s="37" t="n">
        <v>500</v>
      </c>
      <c r="N1250" s="37" t="n">
        <v>15000</v>
      </c>
      <c r="O1250" s="37" t="n">
        <v>0</v>
      </c>
      <c r="P1250" s="33" t="s">
        <v>700</v>
      </c>
    </row>
    <row r="1251" customFormat="false" ht="15" hidden="false" customHeight="false" outlineLevel="0" collapsed="false">
      <c r="A1251" s="33" t="s">
        <v>5173</v>
      </c>
      <c r="B1251" s="33" t="s">
        <v>5174</v>
      </c>
      <c r="C1251" s="33" t="s">
        <v>5175</v>
      </c>
      <c r="D1251" s="33" t="s">
        <v>5176</v>
      </c>
      <c r="E1251" s="33" t="s">
        <v>1069</v>
      </c>
      <c r="F1251" s="33" t="s">
        <v>685</v>
      </c>
      <c r="G1251" s="33" t="s">
        <v>686</v>
      </c>
      <c r="H1251" s="33" t="s">
        <v>687</v>
      </c>
      <c r="I1251" s="33" t="n">
        <v>159</v>
      </c>
      <c r="J1251" s="33" t="s">
        <v>793</v>
      </c>
      <c r="K1251" s="35" t="n">
        <v>93170</v>
      </c>
      <c r="L1251" s="36" t="n">
        <v>7.6</v>
      </c>
      <c r="M1251" s="37" t="n">
        <v>4040</v>
      </c>
      <c r="N1251" s="37" t="n">
        <v>15387</v>
      </c>
      <c r="O1251" s="37" t="n">
        <v>1</v>
      </c>
      <c r="P1251" s="33" t="s">
        <v>688</v>
      </c>
    </row>
    <row r="1252" customFormat="false" ht="15" hidden="false" customHeight="false" outlineLevel="0" collapsed="false">
      <c r="A1252" s="33" t="s">
        <v>5177</v>
      </c>
      <c r="B1252" s="33"/>
      <c r="C1252" s="33" t="s">
        <v>5178</v>
      </c>
      <c r="D1252" s="33" t="s">
        <v>5179</v>
      </c>
      <c r="E1252" s="33" t="s">
        <v>852</v>
      </c>
      <c r="F1252" s="33" t="s">
        <v>685</v>
      </c>
      <c r="G1252" s="33" t="s">
        <v>686</v>
      </c>
      <c r="H1252" s="33" t="s">
        <v>750</v>
      </c>
      <c r="I1252" s="33" t="n">
        <v>159</v>
      </c>
      <c r="J1252" s="33" t="s">
        <v>873</v>
      </c>
      <c r="K1252" s="35" t="n">
        <v>71422</v>
      </c>
      <c r="L1252" s="36" t="n">
        <v>4.5</v>
      </c>
      <c r="M1252" s="37" t="n">
        <v>0</v>
      </c>
      <c r="N1252" s="37" t="n">
        <v>4920</v>
      </c>
      <c r="O1252" s="37" t="n">
        <v>3</v>
      </c>
      <c r="P1252" s="33" t="s">
        <v>692</v>
      </c>
    </row>
    <row r="1253" customFormat="false" ht="15" hidden="false" customHeight="false" outlineLevel="0" collapsed="false">
      <c r="A1253" s="33" t="s">
        <v>5180</v>
      </c>
      <c r="B1253" s="33"/>
      <c r="C1253" s="33" t="s">
        <v>5181</v>
      </c>
      <c r="D1253" s="33" t="s">
        <v>5181</v>
      </c>
      <c r="E1253" s="33" t="s">
        <v>749</v>
      </c>
      <c r="F1253" s="33" t="s">
        <v>685</v>
      </c>
      <c r="G1253" s="33" t="s">
        <v>686</v>
      </c>
      <c r="H1253" s="33" t="s">
        <v>750</v>
      </c>
      <c r="I1253" s="33" t="n">
        <v>160</v>
      </c>
      <c r="J1253" s="33" t="s">
        <v>746</v>
      </c>
      <c r="K1253" s="35" t="n">
        <v>66880</v>
      </c>
      <c r="L1253" s="36" t="n">
        <v>4.2</v>
      </c>
      <c r="M1253" s="37" t="n">
        <v>0</v>
      </c>
      <c r="N1253" s="37" t="n">
        <v>1000</v>
      </c>
      <c r="O1253" s="37" t="n">
        <v>0</v>
      </c>
      <c r="P1253" s="33" t="s">
        <v>688</v>
      </c>
    </row>
    <row r="1254" customFormat="false" ht="15" hidden="false" customHeight="false" outlineLevel="0" collapsed="false">
      <c r="A1254" s="33" t="s">
        <v>5182</v>
      </c>
      <c r="B1254" s="33" t="s">
        <v>5183</v>
      </c>
      <c r="C1254" s="33" t="s">
        <v>5184</v>
      </c>
      <c r="D1254" s="33" t="s">
        <v>5185</v>
      </c>
      <c r="E1254" s="33" t="s">
        <v>1866</v>
      </c>
      <c r="F1254" s="33" t="s">
        <v>685</v>
      </c>
      <c r="G1254" s="33" t="s">
        <v>686</v>
      </c>
      <c r="H1254" s="33" t="s">
        <v>687</v>
      </c>
      <c r="I1254" s="33" t="n">
        <v>160</v>
      </c>
      <c r="J1254" s="33" t="s">
        <v>873</v>
      </c>
      <c r="K1254" s="35" t="n">
        <v>61947</v>
      </c>
      <c r="L1254" s="36" t="n">
        <v>3.4</v>
      </c>
      <c r="M1254" s="37" t="n">
        <v>0</v>
      </c>
      <c r="N1254" s="37" t="n">
        <v>1000</v>
      </c>
      <c r="O1254" s="37" t="n">
        <v>0</v>
      </c>
      <c r="P1254" s="33" t="s">
        <v>692</v>
      </c>
    </row>
    <row r="1255" customFormat="false" ht="15" hidden="false" customHeight="false" outlineLevel="0" collapsed="false">
      <c r="A1255" s="33" t="s">
        <v>5186</v>
      </c>
      <c r="B1255" s="33" t="s">
        <v>5187</v>
      </c>
      <c r="C1255" s="33" t="s">
        <v>5188</v>
      </c>
      <c r="D1255" s="33" t="s">
        <v>5189</v>
      </c>
      <c r="E1255" s="33" t="s">
        <v>5190</v>
      </c>
      <c r="F1255" s="33" t="s">
        <v>685</v>
      </c>
      <c r="G1255" s="33" t="s">
        <v>686</v>
      </c>
      <c r="H1255" s="33" t="s">
        <v>750</v>
      </c>
      <c r="I1255" s="33" t="n">
        <v>160</v>
      </c>
      <c r="J1255" s="33" t="s">
        <v>825</v>
      </c>
      <c r="K1255" s="35" t="n">
        <v>86648</v>
      </c>
      <c r="L1255" s="36" t="n">
        <v>6.7</v>
      </c>
      <c r="M1255" s="37" t="n">
        <v>200</v>
      </c>
      <c r="N1255" s="37" t="n">
        <v>3500</v>
      </c>
      <c r="O1255" s="37" t="n">
        <v>1</v>
      </c>
      <c r="P1255" s="33" t="s">
        <v>742</v>
      </c>
    </row>
    <row r="1256" customFormat="false" ht="15" hidden="false" customHeight="false" outlineLevel="0" collapsed="false">
      <c r="A1256" s="33" t="s">
        <v>5191</v>
      </c>
      <c r="B1256" s="33"/>
      <c r="C1256" s="33" t="s">
        <v>5192</v>
      </c>
      <c r="D1256" s="33" t="s">
        <v>5193</v>
      </c>
      <c r="E1256" s="33" t="s">
        <v>2437</v>
      </c>
      <c r="F1256" s="33" t="s">
        <v>685</v>
      </c>
      <c r="G1256" s="33" t="s">
        <v>686</v>
      </c>
      <c r="H1256" s="33" t="s">
        <v>750</v>
      </c>
      <c r="I1256" s="33" t="n">
        <v>160</v>
      </c>
      <c r="J1256" s="33" t="s">
        <v>768</v>
      </c>
      <c r="K1256" s="35" t="n">
        <v>69776</v>
      </c>
      <c r="L1256" s="36" t="n">
        <v>4</v>
      </c>
      <c r="M1256" s="37" t="n">
        <v>276</v>
      </c>
      <c r="N1256" s="37" t="n">
        <v>7000</v>
      </c>
      <c r="O1256" s="37" t="n">
        <v>0</v>
      </c>
      <c r="P1256" s="33" t="s">
        <v>700</v>
      </c>
    </row>
    <row r="1257" customFormat="false" ht="15" hidden="false" customHeight="false" outlineLevel="0" collapsed="false">
      <c r="A1257" s="33" t="s">
        <v>5194</v>
      </c>
      <c r="B1257" s="33" t="s">
        <v>5195</v>
      </c>
      <c r="C1257" s="33" t="s">
        <v>5196</v>
      </c>
      <c r="D1257" s="33" t="s">
        <v>1286</v>
      </c>
      <c r="E1257" s="33" t="s">
        <v>2437</v>
      </c>
      <c r="F1257" s="33" t="s">
        <v>685</v>
      </c>
      <c r="G1257" s="33" t="s">
        <v>686</v>
      </c>
      <c r="H1257" s="33" t="s">
        <v>5197</v>
      </c>
      <c r="I1257" s="33" t="n">
        <v>160</v>
      </c>
      <c r="J1257" s="33" t="s">
        <v>768</v>
      </c>
      <c r="K1257" s="35" t="n">
        <v>82590</v>
      </c>
      <c r="L1257" s="36" t="n">
        <v>6.4</v>
      </c>
      <c r="M1257" s="37" t="n">
        <v>16924</v>
      </c>
      <c r="N1257" s="37" t="n">
        <v>18375</v>
      </c>
      <c r="O1257" s="37" t="n">
        <v>46</v>
      </c>
      <c r="P1257" s="33" t="s">
        <v>692</v>
      </c>
    </row>
    <row r="1258" customFormat="false" ht="15" hidden="false" customHeight="false" outlineLevel="0" collapsed="false">
      <c r="A1258" s="33" t="s">
        <v>5198</v>
      </c>
      <c r="B1258" s="33" t="s">
        <v>5199</v>
      </c>
      <c r="C1258" s="33" t="s">
        <v>5200</v>
      </c>
      <c r="D1258" s="33" t="s">
        <v>1919</v>
      </c>
      <c r="E1258" s="33" t="s">
        <v>1951</v>
      </c>
      <c r="F1258" s="33" t="s">
        <v>685</v>
      </c>
      <c r="G1258" s="33" t="s">
        <v>686</v>
      </c>
      <c r="H1258" s="33" t="s">
        <v>869</v>
      </c>
      <c r="I1258" s="33" t="n">
        <v>161</v>
      </c>
      <c r="J1258" s="33" t="s">
        <v>746</v>
      </c>
      <c r="K1258" s="35" t="n">
        <v>88433</v>
      </c>
      <c r="L1258" s="36" t="n">
        <v>7.1</v>
      </c>
      <c r="M1258" s="37" t="n">
        <v>0</v>
      </c>
      <c r="N1258" s="37" t="n">
        <v>28703</v>
      </c>
      <c r="O1258" s="37" t="n">
        <v>0</v>
      </c>
      <c r="P1258" s="33" t="s">
        <v>760</v>
      </c>
    </row>
    <row r="1259" customFormat="false" ht="15" hidden="false" customHeight="false" outlineLevel="0" collapsed="false">
      <c r="A1259" s="33" t="s">
        <v>5201</v>
      </c>
      <c r="B1259" s="33" t="s">
        <v>5202</v>
      </c>
      <c r="C1259" s="33" t="s">
        <v>5203</v>
      </c>
      <c r="D1259" s="33" t="s">
        <v>5204</v>
      </c>
      <c r="E1259" s="33" t="s">
        <v>754</v>
      </c>
      <c r="F1259" s="33" t="s">
        <v>685</v>
      </c>
      <c r="G1259" s="33" t="s">
        <v>686</v>
      </c>
      <c r="H1259" s="33" t="s">
        <v>687</v>
      </c>
      <c r="I1259" s="33" t="n">
        <v>161</v>
      </c>
      <c r="J1259" s="33" t="s">
        <v>765</v>
      </c>
      <c r="K1259" s="35" t="n">
        <v>79505</v>
      </c>
      <c r="L1259" s="36" t="n">
        <v>5.6</v>
      </c>
      <c r="M1259" s="37" t="n">
        <v>50</v>
      </c>
      <c r="N1259" s="37" t="n">
        <v>1000</v>
      </c>
      <c r="O1259" s="37" t="n">
        <v>0</v>
      </c>
      <c r="P1259" s="33" t="s">
        <v>688</v>
      </c>
    </row>
    <row r="1260" customFormat="false" ht="15" hidden="false" customHeight="false" outlineLevel="0" collapsed="false">
      <c r="A1260" s="33" t="s">
        <v>5205</v>
      </c>
      <c r="B1260" s="33" t="s">
        <v>5206</v>
      </c>
      <c r="C1260" s="33" t="s">
        <v>5207</v>
      </c>
      <c r="D1260" s="33" t="s">
        <v>1359</v>
      </c>
      <c r="E1260" s="33" t="s">
        <v>5190</v>
      </c>
      <c r="F1260" s="33" t="s">
        <v>685</v>
      </c>
      <c r="G1260" s="33" t="s">
        <v>686</v>
      </c>
      <c r="H1260" s="33" t="s">
        <v>909</v>
      </c>
      <c r="I1260" s="33" t="n">
        <v>161</v>
      </c>
      <c r="J1260" s="33" t="s">
        <v>825</v>
      </c>
      <c r="K1260" s="35" t="n">
        <v>100050</v>
      </c>
      <c r="L1260" s="36" t="n">
        <v>9</v>
      </c>
      <c r="M1260" s="37" t="n">
        <v>1500</v>
      </c>
      <c r="N1260" s="37" t="n">
        <v>7138</v>
      </c>
      <c r="O1260" s="37" t="n">
        <v>2</v>
      </c>
      <c r="P1260" s="33" t="s">
        <v>692</v>
      </c>
    </row>
    <row r="1261" customFormat="false" ht="15" hidden="false" customHeight="false" outlineLevel="0" collapsed="false">
      <c r="A1261" s="33" t="s">
        <v>5208</v>
      </c>
      <c r="B1261" s="33" t="s">
        <v>5209</v>
      </c>
      <c r="C1261" s="33" t="s">
        <v>5210</v>
      </c>
      <c r="D1261" s="33" t="s">
        <v>5211</v>
      </c>
      <c r="E1261" s="33" t="s">
        <v>792</v>
      </c>
      <c r="F1261" s="33" t="s">
        <v>685</v>
      </c>
      <c r="G1261" s="33" t="s">
        <v>686</v>
      </c>
      <c r="H1261" s="33" t="s">
        <v>733</v>
      </c>
      <c r="I1261" s="33" t="n">
        <v>161</v>
      </c>
      <c r="J1261" s="33" t="s">
        <v>789</v>
      </c>
      <c r="K1261" s="35" t="n">
        <v>84107</v>
      </c>
      <c r="L1261" s="36" t="n">
        <v>6.3</v>
      </c>
      <c r="M1261" s="37" t="n">
        <v>5419</v>
      </c>
      <c r="N1261" s="37" t="n">
        <v>9987</v>
      </c>
      <c r="O1261" s="37" t="n">
        <v>32</v>
      </c>
      <c r="P1261" s="33" t="s">
        <v>688</v>
      </c>
    </row>
    <row r="1262" customFormat="false" ht="15" hidden="false" customHeight="false" outlineLevel="0" collapsed="false">
      <c r="A1262" s="33" t="s">
        <v>5212</v>
      </c>
      <c r="B1262" s="33" t="s">
        <v>5213</v>
      </c>
      <c r="C1262" s="33" t="s">
        <v>5214</v>
      </c>
      <c r="D1262" s="33" t="s">
        <v>5215</v>
      </c>
      <c r="E1262" s="33" t="s">
        <v>2437</v>
      </c>
      <c r="F1262" s="33" t="s">
        <v>685</v>
      </c>
      <c r="G1262" s="33" t="s">
        <v>686</v>
      </c>
      <c r="H1262" s="33" t="s">
        <v>687</v>
      </c>
      <c r="I1262" s="33" t="n">
        <v>161</v>
      </c>
      <c r="J1262" s="33" t="s">
        <v>768</v>
      </c>
      <c r="K1262" s="35" t="n">
        <v>68608</v>
      </c>
      <c r="L1262" s="36" t="n">
        <v>3.8</v>
      </c>
      <c r="M1262" s="37" t="n">
        <v>400</v>
      </c>
      <c r="N1262" s="37" t="n">
        <v>4500</v>
      </c>
      <c r="O1262" s="37" t="n">
        <v>2</v>
      </c>
      <c r="P1262" s="33" t="s">
        <v>711</v>
      </c>
    </row>
    <row r="1263" customFormat="false" ht="15" hidden="false" customHeight="false" outlineLevel="0" collapsed="false">
      <c r="A1263" s="33" t="s">
        <v>5216</v>
      </c>
      <c r="B1263" s="33" t="s">
        <v>5217</v>
      </c>
      <c r="C1263" s="33" t="s">
        <v>5218</v>
      </c>
      <c r="D1263" s="33" t="s">
        <v>5219</v>
      </c>
      <c r="E1263" s="33" t="s">
        <v>3375</v>
      </c>
      <c r="F1263" s="33" t="s">
        <v>685</v>
      </c>
      <c r="G1263" s="33" t="s">
        <v>686</v>
      </c>
      <c r="H1263" s="33" t="s">
        <v>750</v>
      </c>
      <c r="I1263" s="33" t="n">
        <v>161</v>
      </c>
      <c r="J1263" s="33" t="s">
        <v>864</v>
      </c>
      <c r="K1263" s="35" t="n">
        <v>77427</v>
      </c>
      <c r="L1263" s="36" t="n">
        <v>5.4</v>
      </c>
      <c r="M1263" s="37" t="n">
        <v>0</v>
      </c>
      <c r="N1263" s="37" t="n">
        <v>5500</v>
      </c>
      <c r="O1263" s="37" t="n">
        <v>0</v>
      </c>
      <c r="P1263" s="33" t="s">
        <v>688</v>
      </c>
    </row>
    <row r="1264" customFormat="false" ht="15" hidden="false" customHeight="false" outlineLevel="0" collapsed="false">
      <c r="A1264" s="33" t="s">
        <v>5220</v>
      </c>
      <c r="B1264" s="33"/>
      <c r="C1264" s="33" t="s">
        <v>5221</v>
      </c>
      <c r="D1264" s="33" t="s">
        <v>5222</v>
      </c>
      <c r="E1264" s="33" t="s">
        <v>1789</v>
      </c>
      <c r="F1264" s="33" t="s">
        <v>685</v>
      </c>
      <c r="G1264" s="33" t="s">
        <v>686</v>
      </c>
      <c r="H1264" s="33" t="s">
        <v>750</v>
      </c>
      <c r="I1264" s="33" t="n">
        <v>161</v>
      </c>
      <c r="J1264" s="33" t="s">
        <v>793</v>
      </c>
      <c r="K1264" s="35" t="n">
        <v>61463</v>
      </c>
      <c r="L1264" s="36" t="n">
        <v>3</v>
      </c>
      <c r="M1264" s="37" t="n">
        <v>0</v>
      </c>
      <c r="N1264" s="37" t="n">
        <v>1546</v>
      </c>
      <c r="O1264" s="37" t="n">
        <v>0</v>
      </c>
      <c r="P1264" s="33" t="s">
        <v>742</v>
      </c>
    </row>
    <row r="1265" customFormat="false" ht="15" hidden="false" customHeight="false" outlineLevel="0" collapsed="false">
      <c r="A1265" s="33" t="s">
        <v>5223</v>
      </c>
      <c r="B1265" s="33" t="s">
        <v>5224</v>
      </c>
      <c r="C1265" s="33" t="s">
        <v>5225</v>
      </c>
      <c r="D1265" s="33" t="s">
        <v>5226</v>
      </c>
      <c r="E1265" s="33" t="s">
        <v>2319</v>
      </c>
      <c r="F1265" s="33" t="s">
        <v>685</v>
      </c>
      <c r="G1265" s="33" t="s">
        <v>686</v>
      </c>
      <c r="H1265" s="33" t="s">
        <v>733</v>
      </c>
      <c r="I1265" s="33" t="n">
        <v>161</v>
      </c>
      <c r="J1265" s="33" t="s">
        <v>876</v>
      </c>
      <c r="K1265" s="35" t="n">
        <v>80113</v>
      </c>
      <c r="L1265" s="36" t="n">
        <v>4.9</v>
      </c>
      <c r="M1265" s="37" t="n">
        <v>4550</v>
      </c>
      <c r="N1265" s="37" t="n">
        <v>9770</v>
      </c>
      <c r="O1265" s="37" t="n">
        <v>0</v>
      </c>
      <c r="P1265" s="33" t="s">
        <v>760</v>
      </c>
    </row>
    <row r="1266" customFormat="false" ht="15" hidden="false" customHeight="false" outlineLevel="0" collapsed="false">
      <c r="A1266" s="33" t="s">
        <v>5227</v>
      </c>
      <c r="B1266" s="33" t="s">
        <v>5228</v>
      </c>
      <c r="C1266" s="33" t="s">
        <v>5229</v>
      </c>
      <c r="D1266" s="33" t="s">
        <v>5230</v>
      </c>
      <c r="E1266" s="33" t="s">
        <v>754</v>
      </c>
      <c r="F1266" s="33" t="s">
        <v>685</v>
      </c>
      <c r="G1266" s="33" t="s">
        <v>686</v>
      </c>
      <c r="H1266" s="33" t="s">
        <v>687</v>
      </c>
      <c r="I1266" s="33" t="n">
        <v>162</v>
      </c>
      <c r="J1266" s="33" t="s">
        <v>765</v>
      </c>
      <c r="K1266" s="35" t="n">
        <v>75901</v>
      </c>
      <c r="L1266" s="36" t="n">
        <v>4.9</v>
      </c>
      <c r="M1266" s="37" t="n">
        <v>100</v>
      </c>
      <c r="N1266" s="37" t="n">
        <v>2900</v>
      </c>
      <c r="O1266" s="37" t="n">
        <v>0</v>
      </c>
      <c r="P1266" s="33" t="s">
        <v>692</v>
      </c>
    </row>
    <row r="1267" customFormat="false" ht="15" hidden="false" customHeight="false" outlineLevel="0" collapsed="false">
      <c r="A1267" s="33" t="s">
        <v>5231</v>
      </c>
      <c r="B1267" s="33" t="s">
        <v>5232</v>
      </c>
      <c r="C1267" s="33" t="s">
        <v>5233</v>
      </c>
      <c r="D1267" s="33" t="s">
        <v>5234</v>
      </c>
      <c r="E1267" s="33" t="s">
        <v>3119</v>
      </c>
      <c r="F1267" s="33" t="s">
        <v>685</v>
      </c>
      <c r="G1267" s="33" t="s">
        <v>686</v>
      </c>
      <c r="H1267" s="33" t="s">
        <v>750</v>
      </c>
      <c r="I1267" s="33" t="n">
        <v>162</v>
      </c>
      <c r="J1267" s="33" t="s">
        <v>761</v>
      </c>
      <c r="K1267" s="35" t="n">
        <v>61892</v>
      </c>
      <c r="L1267" s="36" t="n">
        <v>2.8</v>
      </c>
      <c r="M1267" s="37" t="n">
        <v>1410</v>
      </c>
      <c r="N1267" s="37" t="n">
        <v>4730</v>
      </c>
      <c r="O1267" s="37" t="n">
        <v>0</v>
      </c>
      <c r="P1267" s="33" t="s">
        <v>723</v>
      </c>
    </row>
    <row r="1268" customFormat="false" ht="15" hidden="false" customHeight="false" outlineLevel="0" collapsed="false">
      <c r="A1268" s="33" t="s">
        <v>5235</v>
      </c>
      <c r="B1268" s="33" t="s">
        <v>5236</v>
      </c>
      <c r="C1268" s="33" t="s">
        <v>5237</v>
      </c>
      <c r="D1268" s="33" t="s">
        <v>5238</v>
      </c>
      <c r="E1268" s="33" t="s">
        <v>1343</v>
      </c>
      <c r="F1268" s="33" t="s">
        <v>685</v>
      </c>
      <c r="G1268" s="33" t="s">
        <v>686</v>
      </c>
      <c r="H1268" s="33" t="s">
        <v>687</v>
      </c>
      <c r="I1268" s="33" t="n">
        <v>162</v>
      </c>
      <c r="J1268" s="33" t="s">
        <v>832</v>
      </c>
      <c r="K1268" s="35" t="n">
        <v>95774</v>
      </c>
      <c r="L1268" s="36" t="n">
        <v>8.7</v>
      </c>
      <c r="M1268" s="37" t="n">
        <v>17344</v>
      </c>
      <c r="N1268" s="37" t="n">
        <v>16822</v>
      </c>
      <c r="O1268" s="37" t="n">
        <v>1</v>
      </c>
      <c r="P1268" s="33" t="s">
        <v>723</v>
      </c>
    </row>
    <row r="1269" customFormat="false" ht="15" hidden="false" customHeight="false" outlineLevel="0" collapsed="false">
      <c r="A1269" s="33" t="s">
        <v>5239</v>
      </c>
      <c r="B1269" s="33"/>
      <c r="C1269" s="33" t="s">
        <v>5240</v>
      </c>
      <c r="D1269" s="33" t="s">
        <v>5241</v>
      </c>
      <c r="E1269" s="33" t="s">
        <v>1069</v>
      </c>
      <c r="F1269" s="33" t="s">
        <v>685</v>
      </c>
      <c r="G1269" s="33" t="s">
        <v>686</v>
      </c>
      <c r="H1269" s="33" t="s">
        <v>687</v>
      </c>
      <c r="I1269" s="33" t="n">
        <v>162</v>
      </c>
      <c r="J1269" s="33" t="s">
        <v>793</v>
      </c>
      <c r="K1269" s="35" t="n">
        <v>78578</v>
      </c>
      <c r="L1269" s="36" t="n">
        <v>5.7</v>
      </c>
      <c r="M1269" s="37" t="n">
        <v>0</v>
      </c>
      <c r="N1269" s="37" t="n">
        <v>343</v>
      </c>
      <c r="O1269" s="37" t="n">
        <v>0</v>
      </c>
      <c r="P1269" s="33" t="s">
        <v>688</v>
      </c>
    </row>
    <row r="1270" customFormat="false" ht="15" hidden="false" customHeight="false" outlineLevel="0" collapsed="false">
      <c r="A1270" s="33" t="s">
        <v>5242</v>
      </c>
      <c r="B1270" s="33" t="s">
        <v>5243</v>
      </c>
      <c r="C1270" s="33" t="s">
        <v>5244</v>
      </c>
      <c r="D1270" s="33" t="s">
        <v>5245</v>
      </c>
      <c r="E1270" s="33" t="s">
        <v>2215</v>
      </c>
      <c r="F1270" s="33" t="s">
        <v>685</v>
      </c>
      <c r="G1270" s="33" t="s">
        <v>686</v>
      </c>
      <c r="H1270" s="33" t="s">
        <v>3806</v>
      </c>
      <c r="I1270" s="33" t="n">
        <v>162</v>
      </c>
      <c r="J1270" s="33" t="s">
        <v>751</v>
      </c>
      <c r="K1270" s="35" t="n">
        <v>82319</v>
      </c>
      <c r="L1270" s="36" t="n">
        <v>5.1</v>
      </c>
      <c r="M1270" s="37" t="n">
        <v>1000</v>
      </c>
      <c r="N1270" s="37" t="n">
        <v>8000</v>
      </c>
      <c r="O1270" s="37" t="n">
        <v>1</v>
      </c>
      <c r="P1270" s="33" t="s">
        <v>742</v>
      </c>
    </row>
    <row r="1271" customFormat="false" ht="15" hidden="false" customHeight="false" outlineLevel="0" collapsed="false">
      <c r="A1271" s="33" t="s">
        <v>5246</v>
      </c>
      <c r="B1271" s="33" t="s">
        <v>5247</v>
      </c>
      <c r="C1271" s="33" t="s">
        <v>5248</v>
      </c>
      <c r="D1271" s="33" t="s">
        <v>5249</v>
      </c>
      <c r="E1271" s="33" t="s">
        <v>4368</v>
      </c>
      <c r="F1271" s="33" t="s">
        <v>685</v>
      </c>
      <c r="G1271" s="33" t="s">
        <v>686</v>
      </c>
      <c r="H1271" s="33" t="s">
        <v>1003</v>
      </c>
      <c r="I1271" s="33" t="n">
        <v>163</v>
      </c>
      <c r="J1271" s="33" t="s">
        <v>789</v>
      </c>
      <c r="K1271" s="35" t="n">
        <v>73302</v>
      </c>
      <c r="L1271" s="36" t="n">
        <v>4.6</v>
      </c>
      <c r="M1271" s="37" t="n">
        <v>10140</v>
      </c>
      <c r="N1271" s="37" t="n">
        <v>13058</v>
      </c>
      <c r="O1271" s="37" t="n">
        <v>6</v>
      </c>
      <c r="P1271" s="33" t="s">
        <v>860</v>
      </c>
    </row>
    <row r="1272" customFormat="false" ht="15" hidden="false" customHeight="false" outlineLevel="0" collapsed="false">
      <c r="A1272" s="33" t="s">
        <v>5250</v>
      </c>
      <c r="B1272" s="33" t="s">
        <v>5251</v>
      </c>
      <c r="C1272" s="33" t="s">
        <v>5252</v>
      </c>
      <c r="D1272" s="33" t="s">
        <v>5253</v>
      </c>
      <c r="E1272" s="33" t="s">
        <v>2437</v>
      </c>
      <c r="F1272" s="33" t="s">
        <v>685</v>
      </c>
      <c r="G1272" s="33" t="s">
        <v>686</v>
      </c>
      <c r="H1272" s="33" t="s">
        <v>798</v>
      </c>
      <c r="I1272" s="33" t="n">
        <v>163</v>
      </c>
      <c r="J1272" s="33" t="s">
        <v>768</v>
      </c>
      <c r="K1272" s="35" t="n">
        <v>75267</v>
      </c>
      <c r="L1272" s="36" t="n">
        <v>5.2</v>
      </c>
      <c r="M1272" s="37" t="n">
        <v>5251</v>
      </c>
      <c r="N1272" s="37" t="n">
        <v>16703</v>
      </c>
      <c r="O1272" s="37" t="n">
        <v>19</v>
      </c>
      <c r="P1272" s="33" t="s">
        <v>688</v>
      </c>
    </row>
    <row r="1273" customFormat="false" ht="15" hidden="false" customHeight="false" outlineLevel="0" collapsed="false">
      <c r="A1273" s="33" t="s">
        <v>5254</v>
      </c>
      <c r="B1273" s="33"/>
      <c r="C1273" s="33" t="s">
        <v>5255</v>
      </c>
      <c r="D1273" s="33" t="s">
        <v>5256</v>
      </c>
      <c r="E1273" s="33" t="s">
        <v>3375</v>
      </c>
      <c r="F1273" s="33" t="s">
        <v>685</v>
      </c>
      <c r="G1273" s="33" t="s">
        <v>686</v>
      </c>
      <c r="H1273" s="33" t="s">
        <v>750</v>
      </c>
      <c r="I1273" s="33" t="n">
        <v>163</v>
      </c>
      <c r="J1273" s="33" t="s">
        <v>864</v>
      </c>
      <c r="K1273" s="35" t="n">
        <v>63586</v>
      </c>
      <c r="L1273" s="36" t="n">
        <v>3</v>
      </c>
      <c r="M1273" s="37" t="n">
        <v>0</v>
      </c>
      <c r="N1273" s="37" t="n">
        <v>3000</v>
      </c>
      <c r="O1273" s="37" t="n">
        <v>3</v>
      </c>
      <c r="P1273" s="33" t="s">
        <v>711</v>
      </c>
    </row>
    <row r="1274" customFormat="false" ht="15" hidden="false" customHeight="false" outlineLevel="0" collapsed="false">
      <c r="A1274" s="33" t="s">
        <v>5257</v>
      </c>
      <c r="B1274" s="33" t="s">
        <v>5258</v>
      </c>
      <c r="C1274" s="33" t="s">
        <v>5259</v>
      </c>
      <c r="D1274" s="33" t="s">
        <v>5260</v>
      </c>
      <c r="E1274" s="33" t="s">
        <v>842</v>
      </c>
      <c r="F1274" s="33" t="s">
        <v>685</v>
      </c>
      <c r="G1274" s="33" t="s">
        <v>686</v>
      </c>
      <c r="H1274" s="33" t="s">
        <v>764</v>
      </c>
      <c r="I1274" s="33" t="n">
        <v>163</v>
      </c>
      <c r="J1274" s="33" t="s">
        <v>774</v>
      </c>
      <c r="K1274" s="35" t="n">
        <v>79126</v>
      </c>
      <c r="L1274" s="36" t="n">
        <v>5.7</v>
      </c>
      <c r="M1274" s="37" t="n">
        <v>300</v>
      </c>
      <c r="N1274" s="37" t="n">
        <v>3564</v>
      </c>
      <c r="O1274" s="37" t="n">
        <v>1</v>
      </c>
      <c r="P1274" s="33" t="s">
        <v>700</v>
      </c>
    </row>
    <row r="1275" customFormat="false" ht="15" hidden="false" customHeight="false" outlineLevel="0" collapsed="false">
      <c r="A1275" s="33" t="s">
        <v>5261</v>
      </c>
      <c r="B1275" s="33" t="s">
        <v>5262</v>
      </c>
      <c r="C1275" s="33" t="s">
        <v>5263</v>
      </c>
      <c r="D1275" s="33" t="s">
        <v>5264</v>
      </c>
      <c r="E1275" s="33" t="s">
        <v>842</v>
      </c>
      <c r="F1275" s="33" t="s">
        <v>685</v>
      </c>
      <c r="G1275" s="33" t="s">
        <v>686</v>
      </c>
      <c r="H1275" s="33" t="s">
        <v>687</v>
      </c>
      <c r="I1275" s="33" t="n">
        <v>163</v>
      </c>
      <c r="J1275" s="33" t="s">
        <v>778</v>
      </c>
      <c r="K1275" s="35" t="n">
        <v>88291</v>
      </c>
      <c r="L1275" s="36" t="n">
        <v>7.2</v>
      </c>
      <c r="M1275" s="37" t="n">
        <v>5145</v>
      </c>
      <c r="N1275" s="37" t="n">
        <v>17425</v>
      </c>
      <c r="O1275" s="37" t="n">
        <v>31</v>
      </c>
      <c r="P1275" s="33" t="s">
        <v>742</v>
      </c>
    </row>
    <row r="1276" customFormat="false" ht="15" hidden="false" customHeight="false" outlineLevel="0" collapsed="false">
      <c r="A1276" s="33" t="s">
        <v>5265</v>
      </c>
      <c r="B1276" s="33" t="s">
        <v>5266</v>
      </c>
      <c r="C1276" s="33" t="s">
        <v>5267</v>
      </c>
      <c r="D1276" s="33" t="s">
        <v>4686</v>
      </c>
      <c r="E1276" s="33" t="s">
        <v>1069</v>
      </c>
      <c r="F1276" s="33" t="s">
        <v>685</v>
      </c>
      <c r="G1276" s="33" t="s">
        <v>686</v>
      </c>
      <c r="H1276" s="33" t="s">
        <v>687</v>
      </c>
      <c r="I1276" s="33" t="n">
        <v>163</v>
      </c>
      <c r="J1276" s="33" t="s">
        <v>803</v>
      </c>
      <c r="K1276" s="35" t="n">
        <v>98805</v>
      </c>
      <c r="L1276" s="36" t="n">
        <v>8.3</v>
      </c>
      <c r="M1276" s="37" t="n">
        <v>963</v>
      </c>
      <c r="N1276" s="37" t="n">
        <v>4361</v>
      </c>
      <c r="O1276" s="37" t="n">
        <v>0</v>
      </c>
      <c r="P1276" s="33" t="s">
        <v>688</v>
      </c>
    </row>
    <row r="1277" customFormat="false" ht="15" hidden="false" customHeight="false" outlineLevel="0" collapsed="false">
      <c r="A1277" s="33" t="s">
        <v>5268</v>
      </c>
      <c r="B1277" s="33" t="s">
        <v>5269</v>
      </c>
      <c r="C1277" s="33" t="s">
        <v>5270</v>
      </c>
      <c r="D1277" s="33" t="s">
        <v>5270</v>
      </c>
      <c r="E1277" s="33" t="s">
        <v>696</v>
      </c>
      <c r="F1277" s="33" t="s">
        <v>685</v>
      </c>
      <c r="G1277" s="33" t="s">
        <v>686</v>
      </c>
      <c r="H1277" s="33" t="s">
        <v>687</v>
      </c>
      <c r="I1277" s="33" t="n">
        <v>164</v>
      </c>
      <c r="J1277" s="33" t="s">
        <v>813</v>
      </c>
      <c r="K1277" s="35" t="n">
        <v>53433</v>
      </c>
      <c r="L1277" s="36" t="n">
        <v>2</v>
      </c>
      <c r="M1277" s="37" t="n">
        <v>0</v>
      </c>
      <c r="N1277" s="37" t="n">
        <v>6757</v>
      </c>
      <c r="O1277" s="37" t="n">
        <v>0</v>
      </c>
      <c r="P1277" s="33" t="s">
        <v>723</v>
      </c>
    </row>
    <row r="1278" customFormat="false" ht="15" hidden="false" customHeight="false" outlineLevel="0" collapsed="false">
      <c r="A1278" s="33" t="s">
        <v>5271</v>
      </c>
      <c r="B1278" s="33" t="s">
        <v>5272</v>
      </c>
      <c r="C1278" s="33" t="s">
        <v>5273</v>
      </c>
      <c r="D1278" s="33" t="s">
        <v>1039</v>
      </c>
      <c r="E1278" s="33" t="s">
        <v>3336</v>
      </c>
      <c r="F1278" s="33" t="s">
        <v>685</v>
      </c>
      <c r="G1278" s="33" t="s">
        <v>686</v>
      </c>
      <c r="H1278" s="33" t="s">
        <v>750</v>
      </c>
      <c r="I1278" s="33" t="n">
        <v>164</v>
      </c>
      <c r="J1278" s="33" t="s">
        <v>746</v>
      </c>
      <c r="K1278" s="35" t="n">
        <v>105975</v>
      </c>
      <c r="L1278" s="36" t="n">
        <v>8.9</v>
      </c>
      <c r="M1278" s="37" t="n">
        <v>415</v>
      </c>
      <c r="N1278" s="37" t="n">
        <v>46500</v>
      </c>
      <c r="O1278" s="37" t="n">
        <v>2</v>
      </c>
      <c r="P1278" s="33" t="s">
        <v>692</v>
      </c>
    </row>
    <row r="1279" customFormat="false" ht="15" hidden="false" customHeight="false" outlineLevel="0" collapsed="false">
      <c r="A1279" s="33" t="s">
        <v>5274</v>
      </c>
      <c r="B1279" s="33" t="s">
        <v>5275</v>
      </c>
      <c r="C1279" s="33" t="s">
        <v>5276</v>
      </c>
      <c r="D1279" s="33" t="s">
        <v>5277</v>
      </c>
      <c r="E1279" s="33" t="s">
        <v>2319</v>
      </c>
      <c r="F1279" s="33" t="s">
        <v>685</v>
      </c>
      <c r="G1279" s="33" t="s">
        <v>686</v>
      </c>
      <c r="H1279" s="33" t="s">
        <v>885</v>
      </c>
      <c r="I1279" s="33" t="n">
        <v>164</v>
      </c>
      <c r="J1279" s="33" t="s">
        <v>703</v>
      </c>
      <c r="K1279" s="35" t="n">
        <v>70855</v>
      </c>
      <c r="L1279" s="36" t="n">
        <v>3.1</v>
      </c>
      <c r="M1279" s="37" t="n">
        <v>0</v>
      </c>
      <c r="N1279" s="37" t="n">
        <v>1600</v>
      </c>
      <c r="O1279" s="37" t="n">
        <v>0</v>
      </c>
      <c r="P1279" s="33" t="s">
        <v>711</v>
      </c>
    </row>
    <row r="1280" customFormat="false" ht="15" hidden="false" customHeight="false" outlineLevel="0" collapsed="false">
      <c r="A1280" s="33" t="s">
        <v>5278</v>
      </c>
      <c r="B1280" s="33"/>
      <c r="C1280" s="33" t="s">
        <v>5279</v>
      </c>
      <c r="D1280" s="33" t="s">
        <v>5280</v>
      </c>
      <c r="E1280" s="33" t="s">
        <v>696</v>
      </c>
      <c r="F1280" s="33" t="s">
        <v>685</v>
      </c>
      <c r="G1280" s="33" t="s">
        <v>686</v>
      </c>
      <c r="H1280" s="33" t="s">
        <v>687</v>
      </c>
      <c r="I1280" s="33" t="n">
        <v>165</v>
      </c>
      <c r="J1280" s="33" t="s">
        <v>818</v>
      </c>
      <c r="K1280" s="35" t="n">
        <v>79796</v>
      </c>
      <c r="L1280" s="36" t="n">
        <v>5.7</v>
      </c>
      <c r="M1280" s="37" t="n">
        <v>0</v>
      </c>
      <c r="N1280" s="37" t="n">
        <v>3000</v>
      </c>
      <c r="O1280" s="37" t="n">
        <v>0</v>
      </c>
      <c r="P1280" s="33" t="s">
        <v>723</v>
      </c>
    </row>
    <row r="1281" customFormat="false" ht="15" hidden="false" customHeight="false" outlineLevel="0" collapsed="false">
      <c r="A1281" s="33" t="s">
        <v>5281</v>
      </c>
      <c r="B1281" s="33"/>
      <c r="C1281" s="33" t="s">
        <v>5282</v>
      </c>
      <c r="D1281" s="33" t="s">
        <v>5283</v>
      </c>
      <c r="E1281" s="33" t="s">
        <v>696</v>
      </c>
      <c r="F1281" s="33" t="s">
        <v>685</v>
      </c>
      <c r="G1281" s="33" t="s">
        <v>686</v>
      </c>
      <c r="H1281" s="33" t="s">
        <v>687</v>
      </c>
      <c r="I1281" s="33" t="n">
        <v>165</v>
      </c>
      <c r="J1281" s="33" t="s">
        <v>698</v>
      </c>
      <c r="K1281" s="35" t="n">
        <v>67508</v>
      </c>
      <c r="L1281" s="36" t="n">
        <v>4.2</v>
      </c>
      <c r="M1281" s="37" t="n">
        <v>0</v>
      </c>
      <c r="N1281" s="37" t="n">
        <v>13000</v>
      </c>
      <c r="O1281" s="37" t="n">
        <v>0</v>
      </c>
      <c r="P1281" s="33" t="s">
        <v>700</v>
      </c>
    </row>
    <row r="1282" customFormat="false" ht="15" hidden="false" customHeight="false" outlineLevel="0" collapsed="false">
      <c r="A1282" s="33" t="s">
        <v>5284</v>
      </c>
      <c r="B1282" s="33" t="s">
        <v>5285</v>
      </c>
      <c r="C1282" s="33" t="s">
        <v>5286</v>
      </c>
      <c r="D1282" s="33" t="s">
        <v>5287</v>
      </c>
      <c r="E1282" s="33" t="s">
        <v>1343</v>
      </c>
      <c r="F1282" s="33" t="s">
        <v>685</v>
      </c>
      <c r="G1282" s="33" t="s">
        <v>686</v>
      </c>
      <c r="H1282" s="33" t="s">
        <v>764</v>
      </c>
      <c r="I1282" s="33" t="n">
        <v>165</v>
      </c>
      <c r="J1282" s="33" t="s">
        <v>821</v>
      </c>
      <c r="K1282" s="35" t="n">
        <v>124974</v>
      </c>
      <c r="L1282" s="36" t="n">
        <v>12.6</v>
      </c>
      <c r="M1282" s="37" t="n">
        <v>1500</v>
      </c>
      <c r="N1282" s="37" t="n">
        <v>6000</v>
      </c>
      <c r="O1282" s="37" t="n">
        <v>2</v>
      </c>
      <c r="P1282" s="33" t="s">
        <v>760</v>
      </c>
    </row>
    <row r="1283" customFormat="false" ht="15" hidden="false" customHeight="false" outlineLevel="0" collapsed="false">
      <c r="A1283" s="33" t="s">
        <v>5288</v>
      </c>
      <c r="B1283" s="33" t="s">
        <v>5289</v>
      </c>
      <c r="C1283" s="33" t="s">
        <v>2976</v>
      </c>
      <c r="D1283" s="33" t="s">
        <v>2977</v>
      </c>
      <c r="E1283" s="33" t="s">
        <v>1343</v>
      </c>
      <c r="F1283" s="33" t="s">
        <v>685</v>
      </c>
      <c r="G1283" s="33" t="s">
        <v>686</v>
      </c>
      <c r="H1283" s="33" t="s">
        <v>687</v>
      </c>
      <c r="I1283" s="33" t="n">
        <v>165</v>
      </c>
      <c r="J1283" s="33" t="s">
        <v>832</v>
      </c>
      <c r="K1283" s="35" t="n">
        <v>124201</v>
      </c>
      <c r="L1283" s="36" t="n">
        <v>12.2</v>
      </c>
      <c r="M1283" s="37" t="n">
        <v>1500</v>
      </c>
      <c r="N1283" s="37" t="n">
        <v>25000</v>
      </c>
      <c r="O1283" s="37" t="n">
        <v>6</v>
      </c>
      <c r="P1283" s="33" t="s">
        <v>723</v>
      </c>
    </row>
    <row r="1284" customFormat="false" ht="15" hidden="false" customHeight="false" outlineLevel="0" collapsed="false">
      <c r="A1284" s="33" t="s">
        <v>5290</v>
      </c>
      <c r="B1284" s="33" t="s">
        <v>5291</v>
      </c>
      <c r="C1284" s="33" t="s">
        <v>5292</v>
      </c>
      <c r="D1284" s="33" t="s">
        <v>5293</v>
      </c>
      <c r="E1284" s="33" t="s">
        <v>2677</v>
      </c>
      <c r="F1284" s="33" t="s">
        <v>685</v>
      </c>
      <c r="G1284" s="33" t="s">
        <v>686</v>
      </c>
      <c r="H1284" s="33" t="s">
        <v>750</v>
      </c>
      <c r="I1284" s="33" t="n">
        <v>165</v>
      </c>
      <c r="J1284" s="33" t="s">
        <v>751</v>
      </c>
      <c r="K1284" s="35" t="n">
        <v>62752</v>
      </c>
      <c r="L1284" s="36" t="n">
        <v>3</v>
      </c>
      <c r="M1284" s="37" t="n">
        <v>1500</v>
      </c>
      <c r="N1284" s="37" t="n">
        <v>4423</v>
      </c>
      <c r="O1284" s="37" t="n">
        <v>0</v>
      </c>
      <c r="P1284" s="33" t="s">
        <v>742</v>
      </c>
    </row>
    <row r="1285" customFormat="false" ht="15" hidden="false" customHeight="false" outlineLevel="0" collapsed="false">
      <c r="A1285" s="33" t="s">
        <v>5294</v>
      </c>
      <c r="B1285" s="33" t="s">
        <v>5295</v>
      </c>
      <c r="C1285" s="33" t="s">
        <v>5296</v>
      </c>
      <c r="D1285" s="33" t="s">
        <v>1613</v>
      </c>
      <c r="E1285" s="33" t="s">
        <v>788</v>
      </c>
      <c r="F1285" s="33" t="s">
        <v>685</v>
      </c>
      <c r="G1285" s="33" t="s">
        <v>686</v>
      </c>
      <c r="H1285" s="33" t="s">
        <v>687</v>
      </c>
      <c r="I1285" s="33" t="n">
        <v>165</v>
      </c>
      <c r="J1285" s="33" t="s">
        <v>785</v>
      </c>
      <c r="K1285" s="35" t="n">
        <v>56541</v>
      </c>
      <c r="L1285" s="36" t="n">
        <v>2.6</v>
      </c>
      <c r="M1285" s="37" t="n">
        <v>0</v>
      </c>
      <c r="N1285" s="37" t="n">
        <v>5602</v>
      </c>
      <c r="O1285" s="37" t="n">
        <v>1</v>
      </c>
      <c r="P1285" s="33" t="s">
        <v>723</v>
      </c>
    </row>
    <row r="1286" customFormat="false" ht="15" hidden="false" customHeight="false" outlineLevel="0" collapsed="false">
      <c r="A1286" s="33" t="s">
        <v>5297</v>
      </c>
      <c r="B1286" s="33"/>
      <c r="C1286" s="33" t="s">
        <v>5298</v>
      </c>
      <c r="D1286" s="33" t="s">
        <v>5299</v>
      </c>
      <c r="E1286" s="33" t="s">
        <v>2437</v>
      </c>
      <c r="F1286" s="33" t="s">
        <v>685</v>
      </c>
      <c r="G1286" s="33" t="s">
        <v>686</v>
      </c>
      <c r="H1286" s="33" t="s">
        <v>750</v>
      </c>
      <c r="I1286" s="33" t="n">
        <v>165</v>
      </c>
      <c r="J1286" s="33" t="s">
        <v>768</v>
      </c>
      <c r="K1286" s="35" t="n">
        <v>66388</v>
      </c>
      <c r="L1286" s="36" t="n">
        <v>3.5</v>
      </c>
      <c r="M1286" s="37" t="n">
        <v>5000</v>
      </c>
      <c r="N1286" s="37" t="n">
        <v>14000</v>
      </c>
      <c r="O1286" s="37" t="n">
        <v>1</v>
      </c>
      <c r="P1286" s="33" t="s">
        <v>742</v>
      </c>
    </row>
    <row r="1287" customFormat="false" ht="15" hidden="false" customHeight="false" outlineLevel="0" collapsed="false">
      <c r="A1287" s="33" t="s">
        <v>5300</v>
      </c>
      <c r="B1287" s="33" t="s">
        <v>5301</v>
      </c>
      <c r="C1287" s="33" t="s">
        <v>5302</v>
      </c>
      <c r="D1287" s="33" t="s">
        <v>5303</v>
      </c>
      <c r="E1287" s="33" t="s">
        <v>2437</v>
      </c>
      <c r="F1287" s="33" t="s">
        <v>685</v>
      </c>
      <c r="G1287" s="33" t="s">
        <v>686</v>
      </c>
      <c r="H1287" s="33" t="s">
        <v>733</v>
      </c>
      <c r="I1287" s="33" t="n">
        <v>165</v>
      </c>
      <c r="J1287" s="33" t="s">
        <v>768</v>
      </c>
      <c r="K1287" s="35" t="n">
        <v>63137</v>
      </c>
      <c r="L1287" s="36" t="n">
        <v>2.9</v>
      </c>
      <c r="M1287" s="37" t="n">
        <v>0</v>
      </c>
      <c r="N1287" s="37" t="n">
        <v>1300</v>
      </c>
      <c r="O1287" s="37" t="n">
        <v>0</v>
      </c>
      <c r="P1287" s="33" t="s">
        <v>688</v>
      </c>
    </row>
    <row r="1288" customFormat="false" ht="15" hidden="false" customHeight="false" outlineLevel="0" collapsed="false">
      <c r="A1288" s="33" t="s">
        <v>5304</v>
      </c>
      <c r="B1288" s="33"/>
      <c r="C1288" s="33" t="s">
        <v>5305</v>
      </c>
      <c r="D1288" s="33" t="s">
        <v>5306</v>
      </c>
      <c r="E1288" s="33" t="s">
        <v>2215</v>
      </c>
      <c r="F1288" s="33" t="s">
        <v>685</v>
      </c>
      <c r="G1288" s="33" t="s">
        <v>686</v>
      </c>
      <c r="H1288" s="33" t="s">
        <v>750</v>
      </c>
      <c r="I1288" s="33" t="n">
        <v>165</v>
      </c>
      <c r="J1288" s="33" t="s">
        <v>751</v>
      </c>
      <c r="K1288" s="35" t="n">
        <v>91807</v>
      </c>
      <c r="L1288" s="36" t="n">
        <v>7.6</v>
      </c>
      <c r="M1288" s="37" t="n">
        <v>250</v>
      </c>
      <c r="N1288" s="37" t="n">
        <v>7150</v>
      </c>
      <c r="O1288" s="37" t="n">
        <v>0</v>
      </c>
      <c r="P1288" s="33" t="s">
        <v>723</v>
      </c>
    </row>
    <row r="1289" customFormat="false" ht="15" hidden="false" customHeight="false" outlineLevel="0" collapsed="false">
      <c r="A1289" s="33" t="s">
        <v>5307</v>
      </c>
      <c r="B1289" s="33" t="s">
        <v>5308</v>
      </c>
      <c r="C1289" s="33" t="s">
        <v>5309</v>
      </c>
      <c r="D1289" s="33" t="s">
        <v>5310</v>
      </c>
      <c r="E1289" s="33" t="s">
        <v>706</v>
      </c>
      <c r="F1289" s="33" t="s">
        <v>685</v>
      </c>
      <c r="G1289" s="33" t="s">
        <v>686</v>
      </c>
      <c r="H1289" s="33" t="s">
        <v>750</v>
      </c>
      <c r="I1289" s="33" t="n">
        <v>166</v>
      </c>
      <c r="J1289" s="33" t="s">
        <v>703</v>
      </c>
      <c r="K1289" s="35" t="n">
        <v>66847</v>
      </c>
      <c r="L1289" s="36" t="n">
        <v>4.3</v>
      </c>
      <c r="M1289" s="37" t="n">
        <v>0</v>
      </c>
      <c r="N1289" s="37" t="n">
        <v>240</v>
      </c>
      <c r="O1289" s="37" t="n">
        <v>3</v>
      </c>
      <c r="P1289" s="33" t="s">
        <v>1107</v>
      </c>
    </row>
    <row r="1290" customFormat="false" ht="15" hidden="false" customHeight="false" outlineLevel="0" collapsed="false">
      <c r="A1290" s="33" t="s">
        <v>5311</v>
      </c>
      <c r="B1290" s="33" t="s">
        <v>5312</v>
      </c>
      <c r="C1290" s="33" t="s">
        <v>5313</v>
      </c>
      <c r="D1290" s="33" t="s">
        <v>5314</v>
      </c>
      <c r="E1290" s="33" t="s">
        <v>749</v>
      </c>
      <c r="F1290" s="33" t="s">
        <v>685</v>
      </c>
      <c r="G1290" s="33" t="s">
        <v>686</v>
      </c>
      <c r="H1290" s="33" t="s">
        <v>750</v>
      </c>
      <c r="I1290" s="33" t="n">
        <v>166</v>
      </c>
      <c r="J1290" s="33" t="s">
        <v>746</v>
      </c>
      <c r="K1290" s="35" t="n">
        <v>56135</v>
      </c>
      <c r="L1290" s="36" t="n">
        <v>2.4</v>
      </c>
      <c r="M1290" s="37" t="n">
        <v>0</v>
      </c>
      <c r="N1290" s="37" t="n">
        <v>5000</v>
      </c>
      <c r="O1290" s="37" t="n">
        <v>0</v>
      </c>
      <c r="P1290" s="33" t="s">
        <v>692</v>
      </c>
    </row>
    <row r="1291" customFormat="false" ht="15" hidden="false" customHeight="false" outlineLevel="0" collapsed="false">
      <c r="A1291" s="33" t="s">
        <v>5315</v>
      </c>
      <c r="B1291" s="33" t="s">
        <v>5316</v>
      </c>
      <c r="C1291" s="33" t="s">
        <v>5317</v>
      </c>
      <c r="D1291" s="33" t="s">
        <v>5318</v>
      </c>
      <c r="E1291" s="33" t="s">
        <v>3119</v>
      </c>
      <c r="F1291" s="33" t="s">
        <v>685</v>
      </c>
      <c r="G1291" s="33" t="s">
        <v>686</v>
      </c>
      <c r="H1291" s="33" t="s">
        <v>750</v>
      </c>
      <c r="I1291" s="33" t="n">
        <v>166</v>
      </c>
      <c r="J1291" s="33" t="s">
        <v>761</v>
      </c>
      <c r="K1291" s="35" t="n">
        <v>66202</v>
      </c>
      <c r="L1291" s="36" t="n">
        <v>3.5</v>
      </c>
      <c r="M1291" s="37" t="n">
        <v>50</v>
      </c>
      <c r="N1291" s="37" t="n">
        <v>2950</v>
      </c>
      <c r="O1291" s="37" t="n">
        <v>0</v>
      </c>
      <c r="P1291" s="33" t="s">
        <v>692</v>
      </c>
    </row>
    <row r="1292" customFormat="false" ht="15" hidden="false" customHeight="false" outlineLevel="0" collapsed="false">
      <c r="A1292" s="33" t="s">
        <v>5319</v>
      </c>
      <c r="B1292" s="33" t="s">
        <v>5320</v>
      </c>
      <c r="C1292" s="33" t="s">
        <v>5321</v>
      </c>
      <c r="D1292" s="33" t="s">
        <v>4502</v>
      </c>
      <c r="E1292" s="33" t="s">
        <v>788</v>
      </c>
      <c r="F1292" s="33" t="s">
        <v>883</v>
      </c>
      <c r="G1292" s="33" t="s">
        <v>686</v>
      </c>
      <c r="H1292" s="33" t="s">
        <v>944</v>
      </c>
      <c r="I1292" s="33" t="n">
        <v>166</v>
      </c>
      <c r="J1292" s="33" t="s">
        <v>785</v>
      </c>
      <c r="K1292" s="35" t="n">
        <v>56367</v>
      </c>
      <c r="L1292" s="36" t="n">
        <v>2.7</v>
      </c>
      <c r="M1292" s="37" t="n">
        <v>0</v>
      </c>
      <c r="N1292" s="37" t="n">
        <v>0</v>
      </c>
      <c r="O1292" s="37" t="n">
        <v>0</v>
      </c>
      <c r="P1292" s="33"/>
    </row>
    <row r="1293" customFormat="false" ht="15" hidden="false" customHeight="false" outlineLevel="0" collapsed="false">
      <c r="A1293" s="33" t="s">
        <v>5322</v>
      </c>
      <c r="B1293" s="33" t="s">
        <v>5323</v>
      </c>
      <c r="C1293" s="33" t="s">
        <v>5324</v>
      </c>
      <c r="D1293" s="33" t="s">
        <v>5325</v>
      </c>
      <c r="E1293" s="33" t="s">
        <v>824</v>
      </c>
      <c r="F1293" s="33" t="s">
        <v>685</v>
      </c>
      <c r="G1293" s="33" t="s">
        <v>686</v>
      </c>
      <c r="H1293" s="33" t="s">
        <v>687</v>
      </c>
      <c r="I1293" s="33" t="n">
        <v>166</v>
      </c>
      <c r="J1293" s="33" t="s">
        <v>839</v>
      </c>
      <c r="K1293" s="35" t="n">
        <v>65006</v>
      </c>
      <c r="L1293" s="36" t="n">
        <v>2.7</v>
      </c>
      <c r="M1293" s="37" t="n">
        <v>750</v>
      </c>
      <c r="N1293" s="37" t="n">
        <v>5000</v>
      </c>
      <c r="O1293" s="37" t="n">
        <v>0</v>
      </c>
      <c r="P1293" s="33" t="s">
        <v>711</v>
      </c>
    </row>
    <row r="1294" customFormat="false" ht="15" hidden="false" customHeight="false" outlineLevel="0" collapsed="false">
      <c r="A1294" s="33" t="s">
        <v>5326</v>
      </c>
      <c r="B1294" s="33" t="s">
        <v>5327</v>
      </c>
      <c r="C1294" s="33" t="s">
        <v>5328</v>
      </c>
      <c r="D1294" s="33" t="s">
        <v>5329</v>
      </c>
      <c r="E1294" s="33" t="s">
        <v>842</v>
      </c>
      <c r="F1294" s="33" t="s">
        <v>685</v>
      </c>
      <c r="G1294" s="33" t="s">
        <v>686</v>
      </c>
      <c r="H1294" s="33" t="s">
        <v>687</v>
      </c>
      <c r="I1294" s="33" t="n">
        <v>166</v>
      </c>
      <c r="J1294" s="33" t="s">
        <v>778</v>
      </c>
      <c r="K1294" s="35" t="n">
        <v>86407</v>
      </c>
      <c r="L1294" s="36" t="n">
        <v>6.9</v>
      </c>
      <c r="M1294" s="37" t="n">
        <v>4500</v>
      </c>
      <c r="N1294" s="37" t="n">
        <v>11500</v>
      </c>
      <c r="O1294" s="37" t="n">
        <v>0</v>
      </c>
      <c r="P1294" s="33" t="s">
        <v>760</v>
      </c>
    </row>
    <row r="1295" customFormat="false" ht="15" hidden="false" customHeight="false" outlineLevel="0" collapsed="false">
      <c r="A1295" s="33" t="s">
        <v>5330</v>
      </c>
      <c r="B1295" s="33" t="s">
        <v>5331</v>
      </c>
      <c r="C1295" s="33" t="s">
        <v>5332</v>
      </c>
      <c r="D1295" s="33" t="s">
        <v>5333</v>
      </c>
      <c r="E1295" s="33" t="s">
        <v>1069</v>
      </c>
      <c r="F1295" s="33" t="s">
        <v>685</v>
      </c>
      <c r="G1295" s="33" t="s">
        <v>686</v>
      </c>
      <c r="H1295" s="33" t="s">
        <v>5197</v>
      </c>
      <c r="I1295" s="33" t="n">
        <v>166</v>
      </c>
      <c r="J1295" s="33" t="s">
        <v>803</v>
      </c>
      <c r="K1295" s="35" t="n">
        <v>97047</v>
      </c>
      <c r="L1295" s="36" t="n">
        <v>8.1</v>
      </c>
      <c r="M1295" s="37" t="n">
        <v>16503</v>
      </c>
      <c r="N1295" s="37" t="n">
        <v>37414</v>
      </c>
      <c r="O1295" s="37" t="n">
        <v>25</v>
      </c>
      <c r="P1295" s="33" t="s">
        <v>688</v>
      </c>
    </row>
    <row r="1296" customFormat="false" ht="15" hidden="false" customHeight="false" outlineLevel="0" collapsed="false">
      <c r="A1296" s="33" t="s">
        <v>5334</v>
      </c>
      <c r="B1296" s="33" t="s">
        <v>5335</v>
      </c>
      <c r="C1296" s="33" t="s">
        <v>5336</v>
      </c>
      <c r="D1296" s="33" t="s">
        <v>5337</v>
      </c>
      <c r="E1296" s="33" t="s">
        <v>2592</v>
      </c>
      <c r="F1296" s="33" t="s">
        <v>685</v>
      </c>
      <c r="G1296" s="33" t="s">
        <v>686</v>
      </c>
      <c r="H1296" s="33" t="s">
        <v>687</v>
      </c>
      <c r="I1296" s="33" t="n">
        <v>166</v>
      </c>
      <c r="J1296" s="33" t="s">
        <v>930</v>
      </c>
      <c r="K1296" s="35" t="n">
        <v>67797</v>
      </c>
      <c r="L1296" s="36" t="n">
        <v>3.8</v>
      </c>
      <c r="M1296" s="37" t="n">
        <v>0</v>
      </c>
      <c r="N1296" s="37" t="n">
        <v>3000</v>
      </c>
      <c r="O1296" s="37" t="n">
        <v>1</v>
      </c>
      <c r="P1296" s="33" t="s">
        <v>828</v>
      </c>
    </row>
    <row r="1297" customFormat="false" ht="15" hidden="false" customHeight="false" outlineLevel="0" collapsed="false">
      <c r="A1297" s="33" t="s">
        <v>5338</v>
      </c>
      <c r="B1297" s="33" t="s">
        <v>5339</v>
      </c>
      <c r="C1297" s="33" t="s">
        <v>5340</v>
      </c>
      <c r="D1297" s="33" t="s">
        <v>5341</v>
      </c>
      <c r="E1297" s="33" t="s">
        <v>749</v>
      </c>
      <c r="F1297" s="33" t="s">
        <v>685</v>
      </c>
      <c r="G1297" s="33" t="s">
        <v>686</v>
      </c>
      <c r="H1297" s="33" t="s">
        <v>750</v>
      </c>
      <c r="I1297" s="33" t="n">
        <v>167</v>
      </c>
      <c r="J1297" s="33" t="s">
        <v>743</v>
      </c>
      <c r="K1297" s="35" t="n">
        <v>64916</v>
      </c>
      <c r="L1297" s="36" t="n">
        <v>3.6</v>
      </c>
      <c r="M1297" s="37" t="n">
        <v>0</v>
      </c>
      <c r="N1297" s="37" t="n">
        <v>3000</v>
      </c>
      <c r="O1297" s="37" t="n">
        <v>0</v>
      </c>
      <c r="P1297" s="33" t="s">
        <v>688</v>
      </c>
    </row>
    <row r="1298" customFormat="false" ht="15" hidden="false" customHeight="false" outlineLevel="0" collapsed="false">
      <c r="A1298" s="33" t="s">
        <v>5342</v>
      </c>
      <c r="B1298" s="33" t="s">
        <v>5343</v>
      </c>
      <c r="C1298" s="33" t="s">
        <v>5344</v>
      </c>
      <c r="D1298" s="33" t="s">
        <v>2172</v>
      </c>
      <c r="E1298" s="33" t="s">
        <v>3119</v>
      </c>
      <c r="F1298" s="33" t="s">
        <v>685</v>
      </c>
      <c r="G1298" s="33" t="s">
        <v>686</v>
      </c>
      <c r="H1298" s="33" t="s">
        <v>750</v>
      </c>
      <c r="I1298" s="33" t="n">
        <v>167</v>
      </c>
      <c r="J1298" s="33" t="s">
        <v>761</v>
      </c>
      <c r="K1298" s="35" t="n">
        <v>72431</v>
      </c>
      <c r="L1298" s="36" t="n">
        <v>4.7</v>
      </c>
      <c r="M1298" s="37" t="n">
        <v>1800</v>
      </c>
      <c r="N1298" s="37" t="n">
        <v>11540</v>
      </c>
      <c r="O1298" s="37" t="n">
        <v>0</v>
      </c>
      <c r="P1298" s="33" t="s">
        <v>742</v>
      </c>
    </row>
    <row r="1299" customFormat="false" ht="15" hidden="false" customHeight="false" outlineLevel="0" collapsed="false">
      <c r="A1299" s="33" t="s">
        <v>5345</v>
      </c>
      <c r="B1299" s="33"/>
      <c r="C1299" s="33" t="s">
        <v>5346</v>
      </c>
      <c r="D1299" s="33" t="s">
        <v>5346</v>
      </c>
      <c r="E1299" s="33" t="s">
        <v>1866</v>
      </c>
      <c r="F1299" s="33" t="s">
        <v>685</v>
      </c>
      <c r="G1299" s="33" t="s">
        <v>686</v>
      </c>
      <c r="H1299" s="33" t="s">
        <v>687</v>
      </c>
      <c r="I1299" s="33" t="n">
        <v>167</v>
      </c>
      <c r="J1299" s="33" t="s">
        <v>873</v>
      </c>
      <c r="K1299" s="35" t="n">
        <v>67699</v>
      </c>
      <c r="L1299" s="36" t="n">
        <v>4.4</v>
      </c>
      <c r="M1299" s="37" t="n">
        <v>0</v>
      </c>
      <c r="N1299" s="37" t="n">
        <v>5000</v>
      </c>
      <c r="O1299" s="37" t="n">
        <v>0</v>
      </c>
      <c r="P1299" s="33" t="s">
        <v>700</v>
      </c>
    </row>
    <row r="1300" customFormat="false" ht="15" hidden="false" customHeight="false" outlineLevel="0" collapsed="false">
      <c r="A1300" s="33" t="s">
        <v>5347</v>
      </c>
      <c r="B1300" s="33" t="s">
        <v>5348</v>
      </c>
      <c r="C1300" s="33" t="s">
        <v>5349</v>
      </c>
      <c r="D1300" s="33" t="s">
        <v>5350</v>
      </c>
      <c r="E1300" s="33" t="s">
        <v>788</v>
      </c>
      <c r="F1300" s="33" t="s">
        <v>685</v>
      </c>
      <c r="G1300" s="33" t="s">
        <v>686</v>
      </c>
      <c r="H1300" s="33" t="s">
        <v>5351</v>
      </c>
      <c r="I1300" s="33" t="n">
        <v>167</v>
      </c>
      <c r="J1300" s="33" t="s">
        <v>785</v>
      </c>
      <c r="K1300" s="35" t="n">
        <v>71273</v>
      </c>
      <c r="L1300" s="36" t="n">
        <v>5</v>
      </c>
      <c r="M1300" s="37" t="n">
        <v>0</v>
      </c>
      <c r="N1300" s="37" t="n">
        <v>419</v>
      </c>
      <c r="O1300" s="37" t="n">
        <v>0</v>
      </c>
      <c r="P1300" s="33" t="s">
        <v>723</v>
      </c>
    </row>
    <row r="1301" customFormat="false" ht="15" hidden="false" customHeight="false" outlineLevel="0" collapsed="false">
      <c r="A1301" s="33" t="s">
        <v>5352</v>
      </c>
      <c r="B1301" s="33" t="s">
        <v>5353</v>
      </c>
      <c r="C1301" s="33" t="s">
        <v>5354</v>
      </c>
      <c r="D1301" s="33" t="s">
        <v>5355</v>
      </c>
      <c r="E1301" s="33" t="s">
        <v>797</v>
      </c>
      <c r="F1301" s="33" t="s">
        <v>685</v>
      </c>
      <c r="G1301" s="33" t="s">
        <v>686</v>
      </c>
      <c r="H1301" s="33" t="s">
        <v>733</v>
      </c>
      <c r="I1301" s="33" t="n">
        <v>167</v>
      </c>
      <c r="J1301" s="33" t="s">
        <v>803</v>
      </c>
      <c r="K1301" s="35" t="n">
        <v>73069</v>
      </c>
      <c r="L1301" s="36" t="n">
        <v>4.9</v>
      </c>
      <c r="M1301" s="37" t="n">
        <v>500</v>
      </c>
      <c r="N1301" s="37" t="n">
        <v>7000</v>
      </c>
      <c r="O1301" s="37" t="n">
        <v>0</v>
      </c>
      <c r="P1301" s="33" t="s">
        <v>688</v>
      </c>
    </row>
    <row r="1302" customFormat="false" ht="15" hidden="false" customHeight="false" outlineLevel="0" collapsed="false">
      <c r="A1302" s="33" t="s">
        <v>5356</v>
      </c>
      <c r="B1302" s="33" t="s">
        <v>5357</v>
      </c>
      <c r="C1302" s="33" t="s">
        <v>5358</v>
      </c>
      <c r="D1302" s="33" t="s">
        <v>5359</v>
      </c>
      <c r="E1302" s="33" t="s">
        <v>824</v>
      </c>
      <c r="F1302" s="33" t="s">
        <v>685</v>
      </c>
      <c r="G1302" s="33" t="s">
        <v>686</v>
      </c>
      <c r="H1302" s="33" t="s">
        <v>687</v>
      </c>
      <c r="I1302" s="33" t="n">
        <v>167</v>
      </c>
      <c r="J1302" s="33" t="s">
        <v>839</v>
      </c>
      <c r="K1302" s="35" t="n">
        <v>79372</v>
      </c>
      <c r="L1302" s="36" t="n">
        <v>5.3</v>
      </c>
      <c r="M1302" s="37" t="n">
        <v>1900</v>
      </c>
      <c r="N1302" s="37" t="n">
        <v>6000</v>
      </c>
      <c r="O1302" s="37" t="n">
        <v>2</v>
      </c>
      <c r="P1302" s="33" t="s">
        <v>711</v>
      </c>
    </row>
    <row r="1303" customFormat="false" ht="15" hidden="false" customHeight="false" outlineLevel="0" collapsed="false">
      <c r="A1303" s="33" t="s">
        <v>5360</v>
      </c>
      <c r="B1303" s="33"/>
      <c r="C1303" s="33" t="s">
        <v>5361</v>
      </c>
      <c r="D1303" s="33" t="s">
        <v>5362</v>
      </c>
      <c r="E1303" s="33" t="s">
        <v>2437</v>
      </c>
      <c r="F1303" s="33" t="s">
        <v>685</v>
      </c>
      <c r="G1303" s="33" t="s">
        <v>686</v>
      </c>
      <c r="H1303" s="33" t="s">
        <v>750</v>
      </c>
      <c r="I1303" s="33" t="n">
        <v>167</v>
      </c>
      <c r="J1303" s="33" t="s">
        <v>768</v>
      </c>
      <c r="K1303" s="35" t="n">
        <v>86898</v>
      </c>
      <c r="L1303" s="36" t="n">
        <v>7.2</v>
      </c>
      <c r="M1303" s="37" t="n">
        <v>600</v>
      </c>
      <c r="N1303" s="37" t="n">
        <v>6180</v>
      </c>
      <c r="O1303" s="37" t="n">
        <v>0</v>
      </c>
      <c r="P1303" s="33" t="s">
        <v>742</v>
      </c>
    </row>
    <row r="1304" customFormat="false" ht="15" hidden="false" customHeight="false" outlineLevel="0" collapsed="false">
      <c r="A1304" s="33" t="s">
        <v>5363</v>
      </c>
      <c r="B1304" s="33" t="s">
        <v>5364</v>
      </c>
      <c r="C1304" s="33" t="s">
        <v>5365</v>
      </c>
      <c r="D1304" s="33" t="s">
        <v>3265</v>
      </c>
      <c r="E1304" s="33" t="s">
        <v>3336</v>
      </c>
      <c r="F1304" s="33" t="s">
        <v>685</v>
      </c>
      <c r="G1304" s="33" t="s">
        <v>686</v>
      </c>
      <c r="H1304" s="33" t="s">
        <v>750</v>
      </c>
      <c r="I1304" s="33" t="n">
        <v>167</v>
      </c>
      <c r="J1304" s="33" t="s">
        <v>746</v>
      </c>
      <c r="K1304" s="35" t="n">
        <v>67495</v>
      </c>
      <c r="L1304" s="36" t="n">
        <v>3.7</v>
      </c>
      <c r="M1304" s="37" t="n">
        <v>11000</v>
      </c>
      <c r="N1304" s="37" t="n">
        <v>9000</v>
      </c>
      <c r="O1304" s="37" t="n">
        <v>4</v>
      </c>
      <c r="P1304" s="33" t="s">
        <v>723</v>
      </c>
    </row>
    <row r="1305" customFormat="false" ht="15" hidden="false" customHeight="false" outlineLevel="0" collapsed="false">
      <c r="A1305" s="33" t="s">
        <v>5366</v>
      </c>
      <c r="B1305" s="33"/>
      <c r="C1305" s="33" t="s">
        <v>5367</v>
      </c>
      <c r="D1305" s="33" t="s">
        <v>5368</v>
      </c>
      <c r="E1305" s="33" t="s">
        <v>852</v>
      </c>
      <c r="F1305" s="33" t="s">
        <v>883</v>
      </c>
      <c r="G1305" s="33" t="s">
        <v>686</v>
      </c>
      <c r="H1305" s="33" t="s">
        <v>885</v>
      </c>
      <c r="I1305" s="33" t="n">
        <v>167</v>
      </c>
      <c r="J1305" s="33" t="s">
        <v>849</v>
      </c>
      <c r="K1305" s="35" t="n">
        <v>96008</v>
      </c>
      <c r="L1305" s="36" t="n">
        <v>7.6</v>
      </c>
      <c r="M1305" s="37" t="n">
        <v>0</v>
      </c>
      <c r="N1305" s="37" t="n">
        <v>0</v>
      </c>
      <c r="O1305" s="37" t="n">
        <v>1</v>
      </c>
      <c r="P1305" s="33"/>
    </row>
    <row r="1306" customFormat="false" ht="15" hidden="false" customHeight="false" outlineLevel="0" collapsed="false">
      <c r="A1306" s="33" t="s">
        <v>5369</v>
      </c>
      <c r="B1306" s="33" t="s">
        <v>5370</v>
      </c>
      <c r="C1306" s="33" t="s">
        <v>5371</v>
      </c>
      <c r="D1306" s="33" t="s">
        <v>5372</v>
      </c>
      <c r="E1306" s="33" t="s">
        <v>852</v>
      </c>
      <c r="F1306" s="33" t="s">
        <v>685</v>
      </c>
      <c r="G1306" s="33" t="s">
        <v>686</v>
      </c>
      <c r="H1306" s="33" t="s">
        <v>750</v>
      </c>
      <c r="I1306" s="33" t="n">
        <v>167</v>
      </c>
      <c r="J1306" s="33" t="s">
        <v>849</v>
      </c>
      <c r="K1306" s="35" t="n">
        <v>67623</v>
      </c>
      <c r="L1306" s="36" t="n">
        <v>4.2</v>
      </c>
      <c r="M1306" s="37" t="n">
        <v>0</v>
      </c>
      <c r="N1306" s="37" t="n">
        <v>3000</v>
      </c>
      <c r="O1306" s="37" t="n">
        <v>0</v>
      </c>
      <c r="P1306" s="33" t="s">
        <v>688</v>
      </c>
    </row>
    <row r="1307" customFormat="false" ht="15" hidden="false" customHeight="false" outlineLevel="0" collapsed="false">
      <c r="A1307" s="33" t="s">
        <v>5373</v>
      </c>
      <c r="B1307" s="33" t="s">
        <v>5374</v>
      </c>
      <c r="C1307" s="33" t="s">
        <v>5375</v>
      </c>
      <c r="D1307" s="33" t="s">
        <v>5376</v>
      </c>
      <c r="E1307" s="33" t="s">
        <v>2592</v>
      </c>
      <c r="F1307" s="33" t="s">
        <v>685</v>
      </c>
      <c r="G1307" s="33" t="s">
        <v>686</v>
      </c>
      <c r="H1307" s="33" t="s">
        <v>687</v>
      </c>
      <c r="I1307" s="33" t="n">
        <v>167</v>
      </c>
      <c r="J1307" s="33" t="s">
        <v>799</v>
      </c>
      <c r="K1307" s="35" t="n">
        <v>64473</v>
      </c>
      <c r="L1307" s="36" t="n">
        <v>3</v>
      </c>
      <c r="M1307" s="37" t="n">
        <v>1800</v>
      </c>
      <c r="N1307" s="37" t="n">
        <v>10500</v>
      </c>
      <c r="O1307" s="37" t="n">
        <v>4</v>
      </c>
      <c r="P1307" s="33" t="s">
        <v>723</v>
      </c>
    </row>
    <row r="1308" customFormat="false" ht="15" hidden="false" customHeight="false" outlineLevel="0" collapsed="false">
      <c r="A1308" s="33" t="s">
        <v>5377</v>
      </c>
      <c r="B1308" s="33" t="s">
        <v>5377</v>
      </c>
      <c r="C1308" s="33" t="s">
        <v>5378</v>
      </c>
      <c r="D1308" s="33" t="s">
        <v>5378</v>
      </c>
      <c r="E1308" s="33"/>
      <c r="F1308" s="33" t="s">
        <v>685</v>
      </c>
      <c r="G1308" s="33" t="s">
        <v>686</v>
      </c>
      <c r="H1308" s="33" t="s">
        <v>885</v>
      </c>
      <c r="I1308" s="33" t="n">
        <v>167</v>
      </c>
      <c r="J1308" s="33" t="s">
        <v>716</v>
      </c>
      <c r="K1308" s="35"/>
      <c r="L1308" s="36"/>
      <c r="M1308" s="37" t="n">
        <v>0</v>
      </c>
      <c r="N1308" s="37" t="n">
        <v>0</v>
      </c>
      <c r="O1308" s="37" t="n">
        <v>0</v>
      </c>
      <c r="P1308" s="33"/>
    </row>
    <row r="1309" customFormat="false" ht="15" hidden="false" customHeight="false" outlineLevel="0" collapsed="false">
      <c r="A1309" s="33" t="s">
        <v>5379</v>
      </c>
      <c r="B1309" s="33" t="s">
        <v>5380</v>
      </c>
      <c r="C1309" s="33" t="s">
        <v>5381</v>
      </c>
      <c r="D1309" s="33" t="s">
        <v>5381</v>
      </c>
      <c r="E1309" s="33" t="s">
        <v>754</v>
      </c>
      <c r="F1309" s="33" t="s">
        <v>685</v>
      </c>
      <c r="G1309" s="33" t="s">
        <v>686</v>
      </c>
      <c r="H1309" s="33" t="s">
        <v>687</v>
      </c>
      <c r="I1309" s="33" t="n">
        <v>168</v>
      </c>
      <c r="J1309" s="33" t="s">
        <v>765</v>
      </c>
      <c r="K1309" s="35" t="n">
        <v>66528</v>
      </c>
      <c r="L1309" s="36" t="n">
        <v>3.2</v>
      </c>
      <c r="M1309" s="37" t="n">
        <v>2000</v>
      </c>
      <c r="N1309" s="37" t="n">
        <v>8694</v>
      </c>
      <c r="O1309" s="37" t="n">
        <v>0</v>
      </c>
      <c r="P1309" s="33" t="s">
        <v>692</v>
      </c>
    </row>
    <row r="1310" customFormat="false" ht="15" hidden="false" customHeight="false" outlineLevel="0" collapsed="false">
      <c r="A1310" s="33" t="s">
        <v>5382</v>
      </c>
      <c r="B1310" s="33" t="s">
        <v>5383</v>
      </c>
      <c r="C1310" s="33" t="s">
        <v>5384</v>
      </c>
      <c r="D1310" s="33" t="s">
        <v>2656</v>
      </c>
      <c r="E1310" s="33" t="s">
        <v>754</v>
      </c>
      <c r="F1310" s="33" t="s">
        <v>685</v>
      </c>
      <c r="G1310" s="33" t="s">
        <v>686</v>
      </c>
      <c r="H1310" s="33" t="s">
        <v>4975</v>
      </c>
      <c r="I1310" s="33" t="n">
        <v>168</v>
      </c>
      <c r="J1310" s="33" t="s">
        <v>751</v>
      </c>
      <c r="K1310" s="35" t="n">
        <v>75138</v>
      </c>
      <c r="L1310" s="36" t="n">
        <v>4.8</v>
      </c>
      <c r="M1310" s="37" t="n">
        <v>3463</v>
      </c>
      <c r="N1310" s="37" t="n">
        <v>9531</v>
      </c>
      <c r="O1310" s="37" t="n">
        <v>12</v>
      </c>
      <c r="P1310" s="33" t="s">
        <v>692</v>
      </c>
    </row>
    <row r="1311" customFormat="false" ht="15" hidden="false" customHeight="false" outlineLevel="0" collapsed="false">
      <c r="A1311" s="33" t="s">
        <v>5385</v>
      </c>
      <c r="B1311" s="33" t="s">
        <v>5386</v>
      </c>
      <c r="C1311" s="33" t="s">
        <v>5387</v>
      </c>
      <c r="D1311" s="33" t="s">
        <v>5388</v>
      </c>
      <c r="E1311" s="33" t="s">
        <v>2677</v>
      </c>
      <c r="F1311" s="33" t="s">
        <v>685</v>
      </c>
      <c r="G1311" s="33" t="s">
        <v>686</v>
      </c>
      <c r="H1311" s="33" t="s">
        <v>750</v>
      </c>
      <c r="I1311" s="33" t="n">
        <v>168</v>
      </c>
      <c r="J1311" s="33" t="s">
        <v>771</v>
      </c>
      <c r="K1311" s="35" t="n">
        <v>81267</v>
      </c>
      <c r="L1311" s="36" t="n">
        <v>6.5</v>
      </c>
      <c r="M1311" s="37" t="n">
        <v>0</v>
      </c>
      <c r="N1311" s="37" t="n">
        <v>6000</v>
      </c>
      <c r="O1311" s="37" t="n">
        <v>2</v>
      </c>
      <c r="P1311" s="33" t="s">
        <v>742</v>
      </c>
    </row>
    <row r="1312" customFormat="false" ht="15" hidden="false" customHeight="false" outlineLevel="0" collapsed="false">
      <c r="A1312" s="33" t="s">
        <v>5389</v>
      </c>
      <c r="B1312" s="33" t="s">
        <v>5390</v>
      </c>
      <c r="C1312" s="33" t="s">
        <v>5391</v>
      </c>
      <c r="D1312" s="33" t="s">
        <v>5392</v>
      </c>
      <c r="E1312" s="33" t="s">
        <v>3375</v>
      </c>
      <c r="F1312" s="33" t="s">
        <v>685</v>
      </c>
      <c r="G1312" s="33" t="s">
        <v>686</v>
      </c>
      <c r="H1312" s="33" t="s">
        <v>750</v>
      </c>
      <c r="I1312" s="33" t="n">
        <v>168</v>
      </c>
      <c r="J1312" s="33" t="s">
        <v>864</v>
      </c>
      <c r="K1312" s="35" t="n">
        <v>80143</v>
      </c>
      <c r="L1312" s="36" t="n">
        <v>5.9</v>
      </c>
      <c r="M1312" s="37" t="n">
        <v>816</v>
      </c>
      <c r="N1312" s="37" t="n">
        <v>25406</v>
      </c>
      <c r="O1312" s="37" t="n">
        <v>6</v>
      </c>
      <c r="P1312" s="33" t="s">
        <v>692</v>
      </c>
    </row>
    <row r="1313" customFormat="false" ht="15" hidden="false" customHeight="false" outlineLevel="0" collapsed="false">
      <c r="A1313" s="33" t="s">
        <v>5393</v>
      </c>
      <c r="B1313" s="33" t="s">
        <v>5394</v>
      </c>
      <c r="C1313" s="33" t="s">
        <v>5395</v>
      </c>
      <c r="D1313" s="33" t="s">
        <v>5396</v>
      </c>
      <c r="E1313" s="33" t="s">
        <v>842</v>
      </c>
      <c r="F1313" s="33" t="s">
        <v>685</v>
      </c>
      <c r="G1313" s="33" t="s">
        <v>686</v>
      </c>
      <c r="H1313" s="33" t="s">
        <v>687</v>
      </c>
      <c r="I1313" s="33" t="n">
        <v>168</v>
      </c>
      <c r="J1313" s="33" t="s">
        <v>839</v>
      </c>
      <c r="K1313" s="35" t="n">
        <v>62538</v>
      </c>
      <c r="L1313" s="36" t="n">
        <v>2.5</v>
      </c>
      <c r="M1313" s="37" t="n">
        <v>500</v>
      </c>
      <c r="N1313" s="37" t="n">
        <v>3000</v>
      </c>
      <c r="O1313" s="37" t="n">
        <v>0</v>
      </c>
      <c r="P1313" s="33" t="s">
        <v>688</v>
      </c>
    </row>
    <row r="1314" customFormat="false" ht="15" hidden="false" customHeight="false" outlineLevel="0" collapsed="false">
      <c r="A1314" s="33" t="s">
        <v>5397</v>
      </c>
      <c r="B1314" s="33" t="s">
        <v>5398</v>
      </c>
      <c r="C1314" s="33" t="s">
        <v>5399</v>
      </c>
      <c r="D1314" s="33" t="s">
        <v>5400</v>
      </c>
      <c r="E1314" s="33" t="s">
        <v>852</v>
      </c>
      <c r="F1314" s="33" t="s">
        <v>685</v>
      </c>
      <c r="G1314" s="33" t="s">
        <v>686</v>
      </c>
      <c r="H1314" s="33" t="s">
        <v>687</v>
      </c>
      <c r="I1314" s="33" t="n">
        <v>168</v>
      </c>
      <c r="J1314" s="33" t="s">
        <v>849</v>
      </c>
      <c r="K1314" s="35" t="n">
        <v>67708</v>
      </c>
      <c r="L1314" s="36" t="n">
        <v>4.2</v>
      </c>
      <c r="M1314" s="37" t="n">
        <v>6758</v>
      </c>
      <c r="N1314" s="37" t="n">
        <v>13704</v>
      </c>
      <c r="O1314" s="37" t="n">
        <v>8</v>
      </c>
      <c r="P1314" s="33" t="s">
        <v>723</v>
      </c>
    </row>
    <row r="1315" customFormat="false" ht="15" hidden="false" customHeight="false" outlineLevel="0" collapsed="false">
      <c r="A1315" s="33" t="s">
        <v>5401</v>
      </c>
      <c r="B1315" s="33" t="s">
        <v>5402</v>
      </c>
      <c r="C1315" s="33" t="s">
        <v>5403</v>
      </c>
      <c r="D1315" s="33" t="s">
        <v>5404</v>
      </c>
      <c r="E1315" s="33" t="s">
        <v>696</v>
      </c>
      <c r="F1315" s="33" t="s">
        <v>685</v>
      </c>
      <c r="G1315" s="33" t="s">
        <v>686</v>
      </c>
      <c r="H1315" s="33" t="s">
        <v>764</v>
      </c>
      <c r="I1315" s="33" t="n">
        <v>169</v>
      </c>
      <c r="J1315" s="33" t="s">
        <v>698</v>
      </c>
      <c r="K1315" s="35" t="n">
        <v>107894</v>
      </c>
      <c r="L1315" s="36" t="n">
        <v>8.3</v>
      </c>
      <c r="M1315" s="37" t="n">
        <v>1000</v>
      </c>
      <c r="N1315" s="37" t="n">
        <v>12976</v>
      </c>
      <c r="O1315" s="37" t="n">
        <v>1</v>
      </c>
      <c r="P1315" s="33" t="s">
        <v>828</v>
      </c>
    </row>
    <row r="1316" customFormat="false" ht="15" hidden="false" customHeight="false" outlineLevel="0" collapsed="false">
      <c r="A1316" s="33" t="s">
        <v>5405</v>
      </c>
      <c r="B1316" s="33" t="s">
        <v>5406</v>
      </c>
      <c r="C1316" s="33" t="s">
        <v>5407</v>
      </c>
      <c r="D1316" s="33" t="s">
        <v>5408</v>
      </c>
      <c r="E1316" s="33" t="s">
        <v>3375</v>
      </c>
      <c r="F1316" s="33" t="s">
        <v>685</v>
      </c>
      <c r="G1316" s="33" t="s">
        <v>686</v>
      </c>
      <c r="H1316" s="33" t="s">
        <v>750</v>
      </c>
      <c r="I1316" s="33" t="n">
        <v>169</v>
      </c>
      <c r="J1316" s="33" t="s">
        <v>864</v>
      </c>
      <c r="K1316" s="35" t="n">
        <v>53511</v>
      </c>
      <c r="L1316" s="36" t="n">
        <v>1.9</v>
      </c>
      <c r="M1316" s="37" t="n">
        <v>0</v>
      </c>
      <c r="N1316" s="37" t="n">
        <v>6375</v>
      </c>
      <c r="O1316" s="37" t="n">
        <v>0</v>
      </c>
      <c r="P1316" s="33" t="s">
        <v>711</v>
      </c>
    </row>
    <row r="1317" customFormat="false" ht="15" hidden="false" customHeight="false" outlineLevel="0" collapsed="false">
      <c r="A1317" s="33" t="s">
        <v>5409</v>
      </c>
      <c r="B1317" s="33"/>
      <c r="C1317" s="33" t="s">
        <v>5410</v>
      </c>
      <c r="D1317" s="33" t="s">
        <v>5411</v>
      </c>
      <c r="E1317" s="33" t="s">
        <v>3336</v>
      </c>
      <c r="F1317" s="33" t="s">
        <v>685</v>
      </c>
      <c r="G1317" s="33" t="s">
        <v>686</v>
      </c>
      <c r="H1317" s="33" t="s">
        <v>750</v>
      </c>
      <c r="I1317" s="33" t="n">
        <v>169</v>
      </c>
      <c r="J1317" s="33" t="s">
        <v>746</v>
      </c>
      <c r="K1317" s="35" t="n">
        <v>73997</v>
      </c>
      <c r="L1317" s="36" t="n">
        <v>4.9</v>
      </c>
      <c r="M1317" s="37" t="n">
        <v>0</v>
      </c>
      <c r="N1317" s="37" t="n">
        <v>1500</v>
      </c>
      <c r="O1317" s="37" t="n">
        <v>0</v>
      </c>
      <c r="P1317" s="33" t="s">
        <v>688</v>
      </c>
    </row>
    <row r="1318" customFormat="false" ht="15" hidden="false" customHeight="false" outlineLevel="0" collapsed="false">
      <c r="A1318" s="33" t="s">
        <v>5412</v>
      </c>
      <c r="B1318" s="33" t="s">
        <v>5413</v>
      </c>
      <c r="C1318" s="33" t="s">
        <v>5414</v>
      </c>
      <c r="D1318" s="33" t="s">
        <v>5415</v>
      </c>
      <c r="E1318" s="33" t="s">
        <v>1866</v>
      </c>
      <c r="F1318" s="33" t="s">
        <v>685</v>
      </c>
      <c r="G1318" s="33" t="s">
        <v>686</v>
      </c>
      <c r="H1318" s="33" t="s">
        <v>687</v>
      </c>
      <c r="I1318" s="33" t="n">
        <v>170</v>
      </c>
      <c r="J1318" s="33" t="s">
        <v>785</v>
      </c>
      <c r="K1318" s="35" t="n">
        <v>68115</v>
      </c>
      <c r="L1318" s="36" t="n">
        <v>4.5</v>
      </c>
      <c r="M1318" s="37" t="n">
        <v>1400</v>
      </c>
      <c r="N1318" s="37" t="n">
        <v>11446</v>
      </c>
      <c r="O1318" s="37" t="n">
        <v>5</v>
      </c>
      <c r="P1318" s="33" t="s">
        <v>688</v>
      </c>
    </row>
    <row r="1319" customFormat="false" ht="15" hidden="false" customHeight="false" outlineLevel="0" collapsed="false">
      <c r="A1319" s="33" t="s">
        <v>5416</v>
      </c>
      <c r="B1319" s="33" t="s">
        <v>5417</v>
      </c>
      <c r="C1319" s="33" t="s">
        <v>5418</v>
      </c>
      <c r="D1319" s="33" t="s">
        <v>5419</v>
      </c>
      <c r="E1319" s="33" t="s">
        <v>1343</v>
      </c>
      <c r="F1319" s="33" t="s">
        <v>883</v>
      </c>
      <c r="G1319" s="33" t="s">
        <v>686</v>
      </c>
      <c r="H1319" s="33" t="s">
        <v>1725</v>
      </c>
      <c r="I1319" s="33" t="n">
        <v>170</v>
      </c>
      <c r="J1319" s="33" t="s">
        <v>832</v>
      </c>
      <c r="K1319" s="35" t="n">
        <v>96711</v>
      </c>
      <c r="L1319" s="36" t="n">
        <v>9</v>
      </c>
      <c r="M1319" s="37" t="n">
        <v>0</v>
      </c>
      <c r="N1319" s="37" t="n">
        <v>0</v>
      </c>
      <c r="O1319" s="37" t="n">
        <v>0</v>
      </c>
      <c r="P1319" s="33"/>
    </row>
    <row r="1320" customFormat="false" ht="15" hidden="false" customHeight="false" outlineLevel="0" collapsed="false">
      <c r="A1320" s="33" t="s">
        <v>5420</v>
      </c>
      <c r="B1320" s="33" t="s">
        <v>5421</v>
      </c>
      <c r="C1320" s="33" t="s">
        <v>5422</v>
      </c>
      <c r="D1320" s="33" t="s">
        <v>2482</v>
      </c>
      <c r="E1320" s="33" t="s">
        <v>2898</v>
      </c>
      <c r="F1320" s="33" t="s">
        <v>685</v>
      </c>
      <c r="G1320" s="33" t="s">
        <v>686</v>
      </c>
      <c r="H1320" s="33" t="s">
        <v>687</v>
      </c>
      <c r="I1320" s="33" t="n">
        <v>170</v>
      </c>
      <c r="J1320" s="33" t="s">
        <v>825</v>
      </c>
      <c r="K1320" s="35" t="n">
        <v>69388</v>
      </c>
      <c r="L1320" s="36" t="n">
        <v>3.8</v>
      </c>
      <c r="M1320" s="37" t="n">
        <v>10</v>
      </c>
      <c r="N1320" s="37" t="n">
        <v>1500</v>
      </c>
      <c r="O1320" s="37" t="n">
        <v>0</v>
      </c>
      <c r="P1320" s="33" t="s">
        <v>760</v>
      </c>
    </row>
    <row r="1321" customFormat="false" ht="15" hidden="false" customHeight="false" outlineLevel="0" collapsed="false">
      <c r="A1321" s="33" t="s">
        <v>5423</v>
      </c>
      <c r="B1321" s="33" t="s">
        <v>5424</v>
      </c>
      <c r="C1321" s="33" t="s">
        <v>5425</v>
      </c>
      <c r="D1321" s="33" t="s">
        <v>5426</v>
      </c>
      <c r="E1321" s="33" t="s">
        <v>817</v>
      </c>
      <c r="F1321" s="33" t="s">
        <v>685</v>
      </c>
      <c r="G1321" s="33" t="s">
        <v>686</v>
      </c>
      <c r="H1321" s="33" t="s">
        <v>687</v>
      </c>
      <c r="I1321" s="33" t="n">
        <v>170</v>
      </c>
      <c r="J1321" s="33" t="s">
        <v>698</v>
      </c>
      <c r="K1321" s="35" t="n">
        <v>109597</v>
      </c>
      <c r="L1321" s="36" t="n">
        <v>8.4</v>
      </c>
      <c r="M1321" s="37" t="n">
        <v>2607</v>
      </c>
      <c r="N1321" s="37" t="n">
        <v>45741</v>
      </c>
      <c r="O1321" s="37" t="n">
        <v>6</v>
      </c>
      <c r="P1321" s="33" t="s">
        <v>688</v>
      </c>
    </row>
    <row r="1322" customFormat="false" ht="15" hidden="false" customHeight="false" outlineLevel="0" collapsed="false">
      <c r="A1322" s="33" t="s">
        <v>5427</v>
      </c>
      <c r="B1322" s="33" t="s">
        <v>5428</v>
      </c>
      <c r="C1322" s="33" t="s">
        <v>5429</v>
      </c>
      <c r="D1322" s="33" t="s">
        <v>5430</v>
      </c>
      <c r="E1322" s="33" t="s">
        <v>2319</v>
      </c>
      <c r="F1322" s="33" t="s">
        <v>685</v>
      </c>
      <c r="G1322" s="33" t="s">
        <v>686</v>
      </c>
      <c r="H1322" s="33" t="s">
        <v>687</v>
      </c>
      <c r="I1322" s="33" t="n">
        <v>170</v>
      </c>
      <c r="J1322" s="33" t="s">
        <v>789</v>
      </c>
      <c r="K1322" s="35" t="n">
        <v>319145</v>
      </c>
      <c r="L1322" s="36" t="n">
        <v>14.1</v>
      </c>
      <c r="M1322" s="37" t="n">
        <v>40</v>
      </c>
      <c r="N1322" s="37" t="n">
        <v>350</v>
      </c>
      <c r="O1322" s="37" t="n">
        <v>0</v>
      </c>
      <c r="P1322" s="33" t="s">
        <v>700</v>
      </c>
    </row>
    <row r="1323" customFormat="false" ht="15" hidden="false" customHeight="false" outlineLevel="0" collapsed="false">
      <c r="A1323" s="33" t="s">
        <v>5431</v>
      </c>
      <c r="B1323" s="33" t="s">
        <v>5432</v>
      </c>
      <c r="C1323" s="33" t="s">
        <v>5433</v>
      </c>
      <c r="D1323" s="33" t="s">
        <v>5434</v>
      </c>
      <c r="E1323" s="33" t="s">
        <v>2319</v>
      </c>
      <c r="F1323" s="33" t="s">
        <v>685</v>
      </c>
      <c r="G1323" s="33" t="s">
        <v>686</v>
      </c>
      <c r="H1323" s="33" t="s">
        <v>687</v>
      </c>
      <c r="I1323" s="33" t="n">
        <v>170</v>
      </c>
      <c r="J1323" s="33" t="s">
        <v>703</v>
      </c>
      <c r="K1323" s="35" t="n">
        <v>85293</v>
      </c>
      <c r="L1323" s="36" t="n">
        <v>6.9</v>
      </c>
      <c r="M1323" s="37" t="n">
        <v>0</v>
      </c>
      <c r="N1323" s="37" t="n">
        <v>4500</v>
      </c>
      <c r="O1323" s="37" t="n">
        <v>0</v>
      </c>
      <c r="P1323" s="33" t="s">
        <v>742</v>
      </c>
    </row>
    <row r="1324" customFormat="false" ht="15" hidden="false" customHeight="false" outlineLevel="0" collapsed="false">
      <c r="A1324" s="33" t="s">
        <v>5435</v>
      </c>
      <c r="B1324" s="33" t="s">
        <v>5436</v>
      </c>
      <c r="C1324" s="33" t="s">
        <v>5437</v>
      </c>
      <c r="D1324" s="33" t="s">
        <v>5438</v>
      </c>
      <c r="E1324" s="33" t="s">
        <v>749</v>
      </c>
      <c r="F1324" s="33" t="s">
        <v>685</v>
      </c>
      <c r="G1324" s="33" t="s">
        <v>686</v>
      </c>
      <c r="H1324" s="33" t="s">
        <v>750</v>
      </c>
      <c r="I1324" s="33" t="n">
        <v>171</v>
      </c>
      <c r="J1324" s="33" t="s">
        <v>746</v>
      </c>
      <c r="K1324" s="35" t="n">
        <v>57451</v>
      </c>
      <c r="L1324" s="36" t="n">
        <v>2.4</v>
      </c>
      <c r="M1324" s="37" t="n">
        <v>0</v>
      </c>
      <c r="N1324" s="37" t="n">
        <v>2000</v>
      </c>
      <c r="O1324" s="37" t="n">
        <v>1</v>
      </c>
      <c r="P1324" s="33" t="s">
        <v>692</v>
      </c>
    </row>
    <row r="1325" customFormat="false" ht="15" hidden="false" customHeight="false" outlineLevel="0" collapsed="false">
      <c r="A1325" s="33" t="s">
        <v>5439</v>
      </c>
      <c r="B1325" s="33" t="s">
        <v>5440</v>
      </c>
      <c r="C1325" s="33" t="s">
        <v>5441</v>
      </c>
      <c r="D1325" s="33" t="s">
        <v>5442</v>
      </c>
      <c r="E1325" s="33" t="s">
        <v>754</v>
      </c>
      <c r="F1325" s="33" t="s">
        <v>685</v>
      </c>
      <c r="G1325" s="33" t="s">
        <v>686</v>
      </c>
      <c r="H1325" s="33" t="s">
        <v>687</v>
      </c>
      <c r="I1325" s="33" t="n">
        <v>171</v>
      </c>
      <c r="J1325" s="33" t="s">
        <v>765</v>
      </c>
      <c r="K1325" s="35" t="n">
        <v>72930</v>
      </c>
      <c r="L1325" s="36" t="n">
        <v>4.4</v>
      </c>
      <c r="M1325" s="37" t="n">
        <v>2000</v>
      </c>
      <c r="N1325" s="37" t="n">
        <v>4000</v>
      </c>
      <c r="O1325" s="37" t="n">
        <v>0</v>
      </c>
      <c r="P1325" s="33" t="s">
        <v>692</v>
      </c>
    </row>
    <row r="1326" customFormat="false" ht="15" hidden="false" customHeight="false" outlineLevel="0" collapsed="false">
      <c r="A1326" s="33" t="s">
        <v>5443</v>
      </c>
      <c r="B1326" s="33" t="s">
        <v>5444</v>
      </c>
      <c r="C1326" s="33" t="s">
        <v>5445</v>
      </c>
      <c r="D1326" s="33" t="s">
        <v>5446</v>
      </c>
      <c r="E1326" s="33" t="s">
        <v>852</v>
      </c>
      <c r="F1326" s="33" t="s">
        <v>685</v>
      </c>
      <c r="G1326" s="33" t="s">
        <v>686</v>
      </c>
      <c r="H1326" s="33" t="s">
        <v>687</v>
      </c>
      <c r="I1326" s="33" t="n">
        <v>171</v>
      </c>
      <c r="J1326" s="33" t="s">
        <v>849</v>
      </c>
      <c r="K1326" s="35" t="n">
        <v>65983</v>
      </c>
      <c r="L1326" s="36" t="n">
        <v>4</v>
      </c>
      <c r="M1326" s="37" t="n">
        <v>0</v>
      </c>
      <c r="N1326" s="37" t="n">
        <v>2200</v>
      </c>
      <c r="O1326" s="37" t="n">
        <v>0</v>
      </c>
      <c r="P1326" s="33" t="s">
        <v>268</v>
      </c>
    </row>
    <row r="1327" customFormat="false" ht="15" hidden="false" customHeight="false" outlineLevel="0" collapsed="false">
      <c r="A1327" s="33" t="s">
        <v>5447</v>
      </c>
      <c r="B1327" s="33"/>
      <c r="C1327" s="33" t="s">
        <v>5448</v>
      </c>
      <c r="D1327" s="33" t="s">
        <v>4195</v>
      </c>
      <c r="E1327" s="33" t="s">
        <v>3119</v>
      </c>
      <c r="F1327" s="33" t="s">
        <v>685</v>
      </c>
      <c r="G1327" s="33" t="s">
        <v>686</v>
      </c>
      <c r="H1327" s="33" t="s">
        <v>750</v>
      </c>
      <c r="I1327" s="33" t="n">
        <v>172</v>
      </c>
      <c r="J1327" s="33" t="s">
        <v>761</v>
      </c>
      <c r="K1327" s="35" t="n">
        <v>64847</v>
      </c>
      <c r="L1327" s="36" t="n">
        <v>3.3</v>
      </c>
      <c r="M1327" s="37" t="n">
        <v>0</v>
      </c>
      <c r="N1327" s="37" t="n">
        <v>6116</v>
      </c>
      <c r="O1327" s="37" t="n">
        <v>1</v>
      </c>
      <c r="P1327" s="33" t="s">
        <v>860</v>
      </c>
    </row>
    <row r="1328" customFormat="false" ht="15" hidden="false" customHeight="false" outlineLevel="0" collapsed="false">
      <c r="A1328" s="33" t="s">
        <v>5449</v>
      </c>
      <c r="B1328" s="33" t="s">
        <v>5450</v>
      </c>
      <c r="C1328" s="33" t="s">
        <v>5451</v>
      </c>
      <c r="D1328" s="33" t="s">
        <v>3538</v>
      </c>
      <c r="E1328" s="33" t="s">
        <v>2677</v>
      </c>
      <c r="F1328" s="33" t="s">
        <v>685</v>
      </c>
      <c r="G1328" s="33" t="s">
        <v>686</v>
      </c>
      <c r="H1328" s="33" t="s">
        <v>750</v>
      </c>
      <c r="I1328" s="33" t="n">
        <v>172</v>
      </c>
      <c r="J1328" s="33" t="s">
        <v>751</v>
      </c>
      <c r="K1328" s="35" t="n">
        <v>88304</v>
      </c>
      <c r="L1328" s="36" t="n">
        <v>7.8</v>
      </c>
      <c r="M1328" s="37" t="n">
        <v>0</v>
      </c>
      <c r="N1328" s="37" t="n">
        <v>16514</v>
      </c>
      <c r="O1328" s="37" t="n">
        <v>3</v>
      </c>
      <c r="P1328" s="33" t="s">
        <v>742</v>
      </c>
    </row>
    <row r="1329" customFormat="false" ht="15" hidden="false" customHeight="false" outlineLevel="0" collapsed="false">
      <c r="A1329" s="33" t="s">
        <v>5452</v>
      </c>
      <c r="B1329" s="33" t="s">
        <v>5453</v>
      </c>
      <c r="C1329" s="33" t="s">
        <v>5454</v>
      </c>
      <c r="D1329" s="33" t="s">
        <v>5454</v>
      </c>
      <c r="E1329" s="33" t="s">
        <v>824</v>
      </c>
      <c r="F1329" s="33" t="s">
        <v>685</v>
      </c>
      <c r="G1329" s="33" t="s">
        <v>686</v>
      </c>
      <c r="H1329" s="33" t="s">
        <v>750</v>
      </c>
      <c r="I1329" s="33" t="n">
        <v>172</v>
      </c>
      <c r="J1329" s="33" t="s">
        <v>835</v>
      </c>
      <c r="K1329" s="35" t="n">
        <v>77485</v>
      </c>
      <c r="L1329" s="36" t="n">
        <v>5.3</v>
      </c>
      <c r="M1329" s="37" t="n">
        <v>1080</v>
      </c>
      <c r="N1329" s="37" t="n">
        <v>10260</v>
      </c>
      <c r="O1329" s="37" t="n">
        <v>1</v>
      </c>
      <c r="P1329" s="33" t="s">
        <v>700</v>
      </c>
    </row>
    <row r="1330" customFormat="false" ht="15" hidden="false" customHeight="false" outlineLevel="0" collapsed="false">
      <c r="A1330" s="33" t="s">
        <v>5455</v>
      </c>
      <c r="B1330" s="33" t="s">
        <v>5456</v>
      </c>
      <c r="C1330" s="33" t="s">
        <v>2402</v>
      </c>
      <c r="D1330" s="33" t="s">
        <v>1508</v>
      </c>
      <c r="E1330" s="33" t="s">
        <v>2437</v>
      </c>
      <c r="F1330" s="33" t="s">
        <v>685</v>
      </c>
      <c r="G1330" s="33" t="s">
        <v>686</v>
      </c>
      <c r="H1330" s="33" t="s">
        <v>750</v>
      </c>
      <c r="I1330" s="33" t="n">
        <v>172</v>
      </c>
      <c r="J1330" s="33" t="s">
        <v>768</v>
      </c>
      <c r="K1330" s="35" t="n">
        <v>83692</v>
      </c>
      <c r="L1330" s="36" t="n">
        <v>6.6</v>
      </c>
      <c r="M1330" s="37" t="n">
        <v>0</v>
      </c>
      <c r="N1330" s="37" t="n">
        <v>1646</v>
      </c>
      <c r="O1330" s="37" t="n">
        <v>0</v>
      </c>
      <c r="P1330" s="33" t="s">
        <v>742</v>
      </c>
    </row>
    <row r="1331" customFormat="false" ht="15" hidden="false" customHeight="false" outlineLevel="0" collapsed="false">
      <c r="A1331" s="33" t="s">
        <v>5457</v>
      </c>
      <c r="B1331" s="33" t="s">
        <v>5458</v>
      </c>
      <c r="C1331" s="33" t="s">
        <v>5459</v>
      </c>
      <c r="D1331" s="33" t="s">
        <v>5460</v>
      </c>
      <c r="E1331" s="33" t="s">
        <v>3375</v>
      </c>
      <c r="F1331" s="33" t="s">
        <v>685</v>
      </c>
      <c r="G1331" s="33" t="s">
        <v>686</v>
      </c>
      <c r="H1331" s="33" t="s">
        <v>750</v>
      </c>
      <c r="I1331" s="33" t="n">
        <v>172</v>
      </c>
      <c r="J1331" s="33" t="s">
        <v>864</v>
      </c>
      <c r="K1331" s="35" t="n">
        <v>57936</v>
      </c>
      <c r="L1331" s="36" t="n">
        <v>2.4</v>
      </c>
      <c r="M1331" s="37" t="n">
        <v>0</v>
      </c>
      <c r="N1331" s="37" t="n">
        <v>4043</v>
      </c>
      <c r="O1331" s="37" t="n">
        <v>0</v>
      </c>
      <c r="P1331" s="33" t="s">
        <v>688</v>
      </c>
    </row>
    <row r="1332" customFormat="false" ht="15" hidden="false" customHeight="false" outlineLevel="0" collapsed="false">
      <c r="A1332" s="33" t="s">
        <v>5461</v>
      </c>
      <c r="B1332" s="33" t="s">
        <v>5462</v>
      </c>
      <c r="C1332" s="33" t="s">
        <v>5463</v>
      </c>
      <c r="D1332" s="33" t="s">
        <v>5464</v>
      </c>
      <c r="E1332" s="33" t="s">
        <v>2592</v>
      </c>
      <c r="F1332" s="33" t="s">
        <v>685</v>
      </c>
      <c r="G1332" s="33" t="s">
        <v>686</v>
      </c>
      <c r="H1332" s="33" t="s">
        <v>687</v>
      </c>
      <c r="I1332" s="33" t="n">
        <v>172</v>
      </c>
      <c r="J1332" s="33" t="s">
        <v>799</v>
      </c>
      <c r="K1332" s="35" t="n">
        <v>69033</v>
      </c>
      <c r="L1332" s="36" t="n">
        <v>4.3</v>
      </c>
      <c r="M1332" s="37" t="n">
        <v>1374</v>
      </c>
      <c r="N1332" s="37" t="n">
        <v>2919</v>
      </c>
      <c r="O1332" s="37" t="n">
        <v>1</v>
      </c>
      <c r="P1332" s="33" t="s">
        <v>688</v>
      </c>
    </row>
    <row r="1333" customFormat="false" ht="15" hidden="false" customHeight="false" outlineLevel="0" collapsed="false">
      <c r="A1333" s="33" t="s">
        <v>5465</v>
      </c>
      <c r="B1333" s="33"/>
      <c r="C1333" s="33" t="s">
        <v>5466</v>
      </c>
      <c r="D1333" s="33" t="s">
        <v>5466</v>
      </c>
      <c r="E1333" s="33" t="s">
        <v>2319</v>
      </c>
      <c r="F1333" s="33" t="s">
        <v>685</v>
      </c>
      <c r="G1333" s="33" t="s">
        <v>686</v>
      </c>
      <c r="H1333" s="33" t="s">
        <v>687</v>
      </c>
      <c r="I1333" s="33" t="n">
        <v>172</v>
      </c>
      <c r="J1333" s="33" t="s">
        <v>876</v>
      </c>
      <c r="K1333" s="35" t="n">
        <v>171372</v>
      </c>
      <c r="L1333" s="36" t="n">
        <v>9</v>
      </c>
      <c r="M1333" s="37" t="n">
        <v>0</v>
      </c>
      <c r="N1333" s="37" t="n">
        <v>1350</v>
      </c>
      <c r="O1333" s="37" t="n">
        <v>24</v>
      </c>
      <c r="P1333" s="33" t="s">
        <v>692</v>
      </c>
    </row>
    <row r="1334" customFormat="false" ht="15" hidden="false" customHeight="false" outlineLevel="0" collapsed="false">
      <c r="A1334" s="33" t="s">
        <v>5467</v>
      </c>
      <c r="B1334" s="33" t="s">
        <v>5468</v>
      </c>
      <c r="C1334" s="33" t="s">
        <v>5469</v>
      </c>
      <c r="D1334" s="33" t="s">
        <v>3149</v>
      </c>
      <c r="E1334" s="33" t="s">
        <v>749</v>
      </c>
      <c r="F1334" s="33" t="s">
        <v>685</v>
      </c>
      <c r="G1334" s="33" t="s">
        <v>686</v>
      </c>
      <c r="H1334" s="33" t="s">
        <v>687</v>
      </c>
      <c r="I1334" s="33" t="n">
        <v>173</v>
      </c>
      <c r="J1334" s="33" t="s">
        <v>743</v>
      </c>
      <c r="K1334" s="35" t="n">
        <v>57004</v>
      </c>
      <c r="L1334" s="36" t="n">
        <v>2.3</v>
      </c>
      <c r="M1334" s="37" t="n">
        <v>0</v>
      </c>
      <c r="N1334" s="37" t="n">
        <v>2500</v>
      </c>
      <c r="O1334" s="37" t="n">
        <v>0</v>
      </c>
      <c r="P1334" s="33" t="s">
        <v>688</v>
      </c>
    </row>
    <row r="1335" customFormat="false" ht="15" hidden="false" customHeight="false" outlineLevel="0" collapsed="false">
      <c r="A1335" s="33" t="s">
        <v>5470</v>
      </c>
      <c r="B1335" s="33" t="s">
        <v>5471</v>
      </c>
      <c r="C1335" s="33" t="s">
        <v>5472</v>
      </c>
      <c r="D1335" s="33" t="s">
        <v>5472</v>
      </c>
      <c r="E1335" s="33" t="s">
        <v>4368</v>
      </c>
      <c r="F1335" s="33" t="s">
        <v>685</v>
      </c>
      <c r="G1335" s="33" t="s">
        <v>686</v>
      </c>
      <c r="H1335" s="33" t="s">
        <v>904</v>
      </c>
      <c r="I1335" s="33" t="n">
        <v>173</v>
      </c>
      <c r="J1335" s="33" t="s">
        <v>789</v>
      </c>
      <c r="K1335" s="35" t="n">
        <v>64894</v>
      </c>
      <c r="L1335" s="36" t="n">
        <v>3.7</v>
      </c>
      <c r="M1335" s="37" t="n">
        <v>5500</v>
      </c>
      <c r="N1335" s="37" t="n">
        <v>8500</v>
      </c>
      <c r="O1335" s="37" t="n">
        <v>0</v>
      </c>
      <c r="P1335" s="33" t="s">
        <v>742</v>
      </c>
    </row>
    <row r="1336" customFormat="false" ht="15" hidden="false" customHeight="false" outlineLevel="0" collapsed="false">
      <c r="A1336" s="33" t="s">
        <v>5473</v>
      </c>
      <c r="B1336" s="33" t="s">
        <v>5474</v>
      </c>
      <c r="C1336" s="33" t="s">
        <v>4918</v>
      </c>
      <c r="D1336" s="33" t="s">
        <v>4918</v>
      </c>
      <c r="E1336" s="33" t="s">
        <v>817</v>
      </c>
      <c r="F1336" s="33" t="s">
        <v>685</v>
      </c>
      <c r="G1336" s="33" t="s">
        <v>686</v>
      </c>
      <c r="H1336" s="33" t="s">
        <v>687</v>
      </c>
      <c r="I1336" s="33" t="n">
        <v>173</v>
      </c>
      <c r="J1336" s="33" t="s">
        <v>818</v>
      </c>
      <c r="K1336" s="35" t="n">
        <v>67827</v>
      </c>
      <c r="L1336" s="36" t="n">
        <v>2.5</v>
      </c>
      <c r="M1336" s="37" t="n">
        <v>1825</v>
      </c>
      <c r="N1336" s="37" t="n">
        <v>3710</v>
      </c>
      <c r="O1336" s="37" t="n">
        <v>0</v>
      </c>
      <c r="P1336" s="33" t="s">
        <v>692</v>
      </c>
    </row>
    <row r="1337" customFormat="false" ht="15" hidden="false" customHeight="false" outlineLevel="0" collapsed="false">
      <c r="A1337" s="33" t="s">
        <v>5475</v>
      </c>
      <c r="B1337" s="33" t="s">
        <v>5476</v>
      </c>
      <c r="C1337" s="33" t="s">
        <v>5477</v>
      </c>
      <c r="D1337" s="33" t="s">
        <v>5478</v>
      </c>
      <c r="E1337" s="33" t="s">
        <v>3336</v>
      </c>
      <c r="F1337" s="33" t="s">
        <v>685</v>
      </c>
      <c r="G1337" s="33" t="s">
        <v>686</v>
      </c>
      <c r="H1337" s="33" t="s">
        <v>750</v>
      </c>
      <c r="I1337" s="33" t="n">
        <v>173</v>
      </c>
      <c r="J1337" s="33" t="s">
        <v>746</v>
      </c>
      <c r="K1337" s="35" t="n">
        <v>81211</v>
      </c>
      <c r="L1337" s="36" t="n">
        <v>6.2</v>
      </c>
      <c r="M1337" s="37" t="n">
        <v>250</v>
      </c>
      <c r="N1337" s="37" t="n">
        <v>4180</v>
      </c>
      <c r="O1337" s="37" t="n">
        <v>1</v>
      </c>
      <c r="P1337" s="33" t="s">
        <v>760</v>
      </c>
    </row>
    <row r="1338" customFormat="false" ht="15" hidden="false" customHeight="false" outlineLevel="0" collapsed="false">
      <c r="A1338" s="33" t="s">
        <v>5479</v>
      </c>
      <c r="B1338" s="33" t="s">
        <v>5480</v>
      </c>
      <c r="C1338" s="33" t="s">
        <v>5481</v>
      </c>
      <c r="D1338" s="33" t="s">
        <v>5482</v>
      </c>
      <c r="E1338" s="33" t="s">
        <v>2592</v>
      </c>
      <c r="F1338" s="33" t="s">
        <v>685</v>
      </c>
      <c r="G1338" s="33" t="s">
        <v>686</v>
      </c>
      <c r="H1338" s="33" t="s">
        <v>764</v>
      </c>
      <c r="I1338" s="33" t="n">
        <v>173</v>
      </c>
      <c r="J1338" s="33" t="s">
        <v>778</v>
      </c>
      <c r="K1338" s="35" t="n">
        <v>80117</v>
      </c>
      <c r="L1338" s="36" t="n">
        <v>5.8</v>
      </c>
      <c r="M1338" s="37" t="n">
        <v>24524</v>
      </c>
      <c r="N1338" s="37" t="n">
        <v>14782</v>
      </c>
      <c r="O1338" s="37" t="n">
        <v>0</v>
      </c>
      <c r="P1338" s="33" t="s">
        <v>692</v>
      </c>
    </row>
    <row r="1339" customFormat="false" ht="15" hidden="false" customHeight="false" outlineLevel="0" collapsed="false">
      <c r="A1339" s="33" t="s">
        <v>5483</v>
      </c>
      <c r="B1339" s="33" t="s">
        <v>5484</v>
      </c>
      <c r="C1339" s="33" t="s">
        <v>5485</v>
      </c>
      <c r="D1339" s="33" t="s">
        <v>5486</v>
      </c>
      <c r="E1339" s="33" t="s">
        <v>2319</v>
      </c>
      <c r="F1339" s="33" t="s">
        <v>685</v>
      </c>
      <c r="G1339" s="33" t="s">
        <v>686</v>
      </c>
      <c r="H1339" s="33" t="s">
        <v>687</v>
      </c>
      <c r="I1339" s="33" t="n">
        <v>173</v>
      </c>
      <c r="J1339" s="33" t="s">
        <v>789</v>
      </c>
      <c r="K1339" s="35" t="n">
        <v>74317</v>
      </c>
      <c r="L1339" s="36" t="n">
        <v>3.8</v>
      </c>
      <c r="M1339" s="37" t="n">
        <v>100</v>
      </c>
      <c r="N1339" s="37" t="n">
        <v>1600</v>
      </c>
      <c r="O1339" s="37" t="n">
        <v>0</v>
      </c>
      <c r="P1339" s="33" t="s">
        <v>742</v>
      </c>
    </row>
    <row r="1340" customFormat="false" ht="15" hidden="false" customHeight="false" outlineLevel="0" collapsed="false">
      <c r="A1340" s="33" t="s">
        <v>5487</v>
      </c>
      <c r="B1340" s="33"/>
      <c r="C1340" s="33" t="s">
        <v>5488</v>
      </c>
      <c r="D1340" s="33" t="s">
        <v>5489</v>
      </c>
      <c r="E1340" s="33" t="s">
        <v>706</v>
      </c>
      <c r="F1340" s="33" t="s">
        <v>685</v>
      </c>
      <c r="G1340" s="33" t="s">
        <v>686</v>
      </c>
      <c r="H1340" s="33" t="s">
        <v>687</v>
      </c>
      <c r="I1340" s="33" t="n">
        <v>174</v>
      </c>
      <c r="J1340" s="33" t="s">
        <v>703</v>
      </c>
      <c r="K1340" s="35" t="n">
        <v>78967</v>
      </c>
      <c r="L1340" s="36" t="n">
        <v>6.3</v>
      </c>
      <c r="M1340" s="37" t="n">
        <v>0</v>
      </c>
      <c r="N1340" s="37" t="n">
        <v>1500</v>
      </c>
      <c r="O1340" s="37" t="n">
        <v>0</v>
      </c>
      <c r="P1340" s="33" t="s">
        <v>700</v>
      </c>
    </row>
    <row r="1341" customFormat="false" ht="15" hidden="false" customHeight="false" outlineLevel="0" collapsed="false">
      <c r="A1341" s="33" t="s">
        <v>5490</v>
      </c>
      <c r="B1341" s="33" t="s">
        <v>5491</v>
      </c>
      <c r="C1341" s="33" t="s">
        <v>5492</v>
      </c>
      <c r="D1341" s="33" t="s">
        <v>5493</v>
      </c>
      <c r="E1341" s="33" t="s">
        <v>754</v>
      </c>
      <c r="F1341" s="33" t="s">
        <v>685</v>
      </c>
      <c r="G1341" s="33" t="s">
        <v>686</v>
      </c>
      <c r="H1341" s="33" t="s">
        <v>687</v>
      </c>
      <c r="I1341" s="33" t="n">
        <v>174</v>
      </c>
      <c r="J1341" s="33" t="s">
        <v>751</v>
      </c>
      <c r="K1341" s="35" t="n">
        <v>69132</v>
      </c>
      <c r="L1341" s="36" t="n">
        <v>3.2</v>
      </c>
      <c r="M1341" s="37" t="n">
        <v>2500</v>
      </c>
      <c r="N1341" s="37" t="n">
        <v>3500</v>
      </c>
      <c r="O1341" s="37" t="n">
        <v>0</v>
      </c>
      <c r="P1341" s="33" t="s">
        <v>723</v>
      </c>
    </row>
    <row r="1342" customFormat="false" ht="15" hidden="false" customHeight="false" outlineLevel="0" collapsed="false">
      <c r="A1342" s="33" t="s">
        <v>5494</v>
      </c>
      <c r="B1342" s="33" t="s">
        <v>5495</v>
      </c>
      <c r="C1342" s="33" t="s">
        <v>5496</v>
      </c>
      <c r="D1342" s="33" t="s">
        <v>5253</v>
      </c>
      <c r="E1342" s="33" t="s">
        <v>2437</v>
      </c>
      <c r="F1342" s="33" t="s">
        <v>685</v>
      </c>
      <c r="G1342" s="33" t="s">
        <v>686</v>
      </c>
      <c r="H1342" s="33" t="s">
        <v>687</v>
      </c>
      <c r="I1342" s="33" t="n">
        <v>174</v>
      </c>
      <c r="J1342" s="33" t="s">
        <v>768</v>
      </c>
      <c r="K1342" s="35" t="n">
        <v>72188</v>
      </c>
      <c r="L1342" s="36" t="n">
        <v>4.6</v>
      </c>
      <c r="M1342" s="37" t="n">
        <v>20000</v>
      </c>
      <c r="N1342" s="37" t="n">
        <v>12500</v>
      </c>
      <c r="O1342" s="37" t="n">
        <v>1</v>
      </c>
      <c r="P1342" s="33" t="s">
        <v>742</v>
      </c>
    </row>
    <row r="1343" customFormat="false" ht="15" hidden="false" customHeight="false" outlineLevel="0" collapsed="false">
      <c r="A1343" s="33" t="s">
        <v>5497</v>
      </c>
      <c r="B1343" s="33" t="s">
        <v>5498</v>
      </c>
      <c r="C1343" s="33" t="s">
        <v>5499</v>
      </c>
      <c r="D1343" s="33" t="s">
        <v>5500</v>
      </c>
      <c r="E1343" s="33" t="s">
        <v>3375</v>
      </c>
      <c r="F1343" s="33" t="s">
        <v>685</v>
      </c>
      <c r="G1343" s="33" t="s">
        <v>686</v>
      </c>
      <c r="H1343" s="33" t="s">
        <v>687</v>
      </c>
      <c r="I1343" s="33" t="n">
        <v>174</v>
      </c>
      <c r="J1343" s="33" t="s">
        <v>864</v>
      </c>
      <c r="K1343" s="35" t="n">
        <v>68257</v>
      </c>
      <c r="L1343" s="36" t="n">
        <v>4</v>
      </c>
      <c r="M1343" s="37" t="n">
        <v>0</v>
      </c>
      <c r="N1343" s="37" t="n">
        <v>5000</v>
      </c>
      <c r="O1343" s="37" t="n">
        <v>0</v>
      </c>
      <c r="P1343" s="33" t="s">
        <v>711</v>
      </c>
    </row>
    <row r="1344" customFormat="false" ht="15" hidden="false" customHeight="false" outlineLevel="0" collapsed="false">
      <c r="A1344" s="33" t="s">
        <v>5501</v>
      </c>
      <c r="B1344" s="33" t="s">
        <v>5502</v>
      </c>
      <c r="C1344" s="33" t="s">
        <v>5503</v>
      </c>
      <c r="D1344" s="33" t="s">
        <v>5504</v>
      </c>
      <c r="E1344" s="33" t="s">
        <v>852</v>
      </c>
      <c r="F1344" s="33" t="s">
        <v>685</v>
      </c>
      <c r="G1344" s="33" t="s">
        <v>686</v>
      </c>
      <c r="H1344" s="33" t="s">
        <v>750</v>
      </c>
      <c r="I1344" s="33" t="n">
        <v>174</v>
      </c>
      <c r="J1344" s="33" t="s">
        <v>849</v>
      </c>
      <c r="K1344" s="35" t="n">
        <v>59984</v>
      </c>
      <c r="L1344" s="36" t="n">
        <v>2.7</v>
      </c>
      <c r="M1344" s="37" t="n">
        <v>100</v>
      </c>
      <c r="N1344" s="37" t="n">
        <v>700</v>
      </c>
      <c r="O1344" s="37" t="n">
        <v>2</v>
      </c>
      <c r="P1344" s="33" t="s">
        <v>688</v>
      </c>
    </row>
    <row r="1345" customFormat="false" ht="15" hidden="false" customHeight="false" outlineLevel="0" collapsed="false">
      <c r="A1345" s="33" t="s">
        <v>5505</v>
      </c>
      <c r="B1345" s="33" t="s">
        <v>5506</v>
      </c>
      <c r="C1345" s="33" t="s">
        <v>5507</v>
      </c>
      <c r="D1345" s="33" t="s">
        <v>5508</v>
      </c>
      <c r="E1345" s="33" t="s">
        <v>684</v>
      </c>
      <c r="F1345" s="33" t="s">
        <v>685</v>
      </c>
      <c r="G1345" s="33" t="s">
        <v>686</v>
      </c>
      <c r="H1345" s="33" t="s">
        <v>733</v>
      </c>
      <c r="I1345" s="33" t="n">
        <v>175</v>
      </c>
      <c r="J1345" s="33" t="s">
        <v>681</v>
      </c>
      <c r="K1345" s="35" t="n">
        <v>61719</v>
      </c>
      <c r="L1345" s="36" t="n">
        <v>3</v>
      </c>
      <c r="M1345" s="37" t="n">
        <v>500</v>
      </c>
      <c r="N1345" s="37" t="n">
        <v>15000</v>
      </c>
      <c r="O1345" s="37" t="n">
        <v>0</v>
      </c>
      <c r="P1345" s="33" t="s">
        <v>688</v>
      </c>
    </row>
    <row r="1346" customFormat="false" ht="15" hidden="false" customHeight="false" outlineLevel="0" collapsed="false">
      <c r="A1346" s="33" t="s">
        <v>5509</v>
      </c>
      <c r="B1346" s="33" t="s">
        <v>5510</v>
      </c>
      <c r="C1346" s="33" t="s">
        <v>5511</v>
      </c>
      <c r="D1346" s="33" t="s">
        <v>3610</v>
      </c>
      <c r="E1346" s="33" t="s">
        <v>706</v>
      </c>
      <c r="F1346" s="33" t="s">
        <v>685</v>
      </c>
      <c r="G1346" s="33" t="s">
        <v>686</v>
      </c>
      <c r="H1346" s="33" t="s">
        <v>687</v>
      </c>
      <c r="I1346" s="33" t="n">
        <v>175</v>
      </c>
      <c r="J1346" s="33" t="s">
        <v>703</v>
      </c>
      <c r="K1346" s="35" t="n">
        <v>71665</v>
      </c>
      <c r="L1346" s="36" t="n">
        <v>4.8</v>
      </c>
      <c r="M1346" s="37" t="n">
        <v>0</v>
      </c>
      <c r="N1346" s="37" t="n">
        <v>1455</v>
      </c>
      <c r="O1346" s="37" t="n">
        <v>0</v>
      </c>
      <c r="P1346" s="33" t="s">
        <v>700</v>
      </c>
    </row>
    <row r="1347" customFormat="false" ht="15" hidden="false" customHeight="false" outlineLevel="0" collapsed="false">
      <c r="A1347" s="33" t="s">
        <v>5512</v>
      </c>
      <c r="B1347" s="33" t="s">
        <v>5513</v>
      </c>
      <c r="C1347" s="33" t="s">
        <v>5514</v>
      </c>
      <c r="D1347" s="33" t="s">
        <v>5515</v>
      </c>
      <c r="E1347" s="33" t="s">
        <v>4368</v>
      </c>
      <c r="F1347" s="33" t="s">
        <v>685</v>
      </c>
      <c r="G1347" s="33" t="s">
        <v>686</v>
      </c>
      <c r="H1347" s="33" t="s">
        <v>733</v>
      </c>
      <c r="I1347" s="33" t="n">
        <v>175</v>
      </c>
      <c r="J1347" s="33" t="s">
        <v>876</v>
      </c>
      <c r="K1347" s="35" t="n">
        <v>67241</v>
      </c>
      <c r="L1347" s="36" t="n">
        <v>3.6</v>
      </c>
      <c r="M1347" s="37" t="n">
        <v>5000</v>
      </c>
      <c r="N1347" s="37" t="n">
        <v>13338</v>
      </c>
      <c r="O1347" s="37" t="n">
        <v>1</v>
      </c>
      <c r="P1347" s="33" t="s">
        <v>700</v>
      </c>
    </row>
    <row r="1348" customFormat="false" ht="15" hidden="false" customHeight="false" outlineLevel="0" collapsed="false">
      <c r="A1348" s="33" t="s">
        <v>5516</v>
      </c>
      <c r="B1348" s="33" t="s">
        <v>5517</v>
      </c>
      <c r="C1348" s="33" t="s">
        <v>5518</v>
      </c>
      <c r="D1348" s="33" t="s">
        <v>4113</v>
      </c>
      <c r="E1348" s="33" t="s">
        <v>3119</v>
      </c>
      <c r="F1348" s="33" t="s">
        <v>685</v>
      </c>
      <c r="G1348" s="33" t="s">
        <v>686</v>
      </c>
      <c r="H1348" s="33" t="s">
        <v>750</v>
      </c>
      <c r="I1348" s="33" t="n">
        <v>175</v>
      </c>
      <c r="J1348" s="33" t="s">
        <v>765</v>
      </c>
      <c r="K1348" s="35" t="n">
        <v>69209</v>
      </c>
      <c r="L1348" s="36" t="n">
        <v>3.8</v>
      </c>
      <c r="M1348" s="37" t="n">
        <v>800</v>
      </c>
      <c r="N1348" s="37" t="n">
        <v>4500</v>
      </c>
      <c r="O1348" s="37" t="n">
        <v>1</v>
      </c>
      <c r="P1348" s="33" t="s">
        <v>860</v>
      </c>
    </row>
    <row r="1349" customFormat="false" ht="15" hidden="false" customHeight="false" outlineLevel="0" collapsed="false">
      <c r="A1349" s="33" t="s">
        <v>5519</v>
      </c>
      <c r="B1349" s="33" t="s">
        <v>5520</v>
      </c>
      <c r="C1349" s="33" t="s">
        <v>5521</v>
      </c>
      <c r="D1349" s="33" t="s">
        <v>2096</v>
      </c>
      <c r="E1349" s="33" t="s">
        <v>1866</v>
      </c>
      <c r="F1349" s="33" t="s">
        <v>685</v>
      </c>
      <c r="G1349" s="33" t="s">
        <v>686</v>
      </c>
      <c r="H1349" s="33" t="s">
        <v>764</v>
      </c>
      <c r="I1349" s="33" t="n">
        <v>175</v>
      </c>
      <c r="J1349" s="33" t="s">
        <v>785</v>
      </c>
      <c r="K1349" s="35" t="n">
        <v>67354</v>
      </c>
      <c r="L1349" s="36" t="n">
        <v>4.4</v>
      </c>
      <c r="M1349" s="37" t="n">
        <v>9283</v>
      </c>
      <c r="N1349" s="37" t="n">
        <v>18604</v>
      </c>
      <c r="O1349" s="37" t="n">
        <v>31</v>
      </c>
      <c r="P1349" s="33" t="s">
        <v>688</v>
      </c>
    </row>
    <row r="1350" customFormat="false" ht="15" hidden="false" customHeight="false" outlineLevel="0" collapsed="false">
      <c r="A1350" s="33" t="s">
        <v>5522</v>
      </c>
      <c r="B1350" s="33" t="s">
        <v>5523</v>
      </c>
      <c r="C1350" s="33" t="s">
        <v>5524</v>
      </c>
      <c r="D1350" s="33" t="s">
        <v>5525</v>
      </c>
      <c r="E1350" s="33" t="s">
        <v>2215</v>
      </c>
      <c r="F1350" s="33" t="s">
        <v>685</v>
      </c>
      <c r="G1350" s="33" t="s">
        <v>686</v>
      </c>
      <c r="H1350" s="33" t="s">
        <v>687</v>
      </c>
      <c r="I1350" s="33" t="n">
        <v>175</v>
      </c>
      <c r="J1350" s="33" t="s">
        <v>751</v>
      </c>
      <c r="K1350" s="35" t="n">
        <v>80758</v>
      </c>
      <c r="L1350" s="36" t="n">
        <v>4.9</v>
      </c>
      <c r="M1350" s="37" t="n">
        <v>10097</v>
      </c>
      <c r="N1350" s="37" t="n">
        <v>16668</v>
      </c>
      <c r="O1350" s="37" t="n">
        <v>7</v>
      </c>
      <c r="P1350" s="33" t="s">
        <v>692</v>
      </c>
    </row>
    <row r="1351" customFormat="false" ht="15" hidden="false" customHeight="false" outlineLevel="0" collapsed="false">
      <c r="A1351" s="33" t="s">
        <v>5526</v>
      </c>
      <c r="B1351" s="33" t="s">
        <v>5527</v>
      </c>
      <c r="C1351" s="33" t="s">
        <v>5528</v>
      </c>
      <c r="D1351" s="33" t="s">
        <v>5529</v>
      </c>
      <c r="E1351" s="33" t="s">
        <v>706</v>
      </c>
      <c r="F1351" s="33" t="s">
        <v>685</v>
      </c>
      <c r="G1351" s="33" t="s">
        <v>686</v>
      </c>
      <c r="H1351" s="33" t="s">
        <v>687</v>
      </c>
      <c r="I1351" s="33" t="n">
        <v>176</v>
      </c>
      <c r="J1351" s="33" t="s">
        <v>703</v>
      </c>
      <c r="K1351" s="35" t="n">
        <v>59113</v>
      </c>
      <c r="L1351" s="36" t="n">
        <v>3</v>
      </c>
      <c r="M1351" s="37" t="n">
        <v>2535</v>
      </c>
      <c r="N1351" s="37" t="n">
        <v>3702</v>
      </c>
      <c r="O1351" s="37" t="n">
        <v>0</v>
      </c>
      <c r="P1351" s="33" t="s">
        <v>711</v>
      </c>
    </row>
    <row r="1352" customFormat="false" ht="15" hidden="false" customHeight="false" outlineLevel="0" collapsed="false">
      <c r="A1352" s="33" t="s">
        <v>5530</v>
      </c>
      <c r="B1352" s="33" t="s">
        <v>5531</v>
      </c>
      <c r="C1352" s="33" t="s">
        <v>2856</v>
      </c>
      <c r="D1352" s="33" t="s">
        <v>2856</v>
      </c>
      <c r="E1352" s="33" t="s">
        <v>754</v>
      </c>
      <c r="F1352" s="33" t="s">
        <v>685</v>
      </c>
      <c r="G1352" s="33" t="s">
        <v>686</v>
      </c>
      <c r="H1352" s="33" t="s">
        <v>687</v>
      </c>
      <c r="I1352" s="33" t="n">
        <v>176</v>
      </c>
      <c r="J1352" s="33" t="s">
        <v>765</v>
      </c>
      <c r="K1352" s="35" t="n">
        <v>68632</v>
      </c>
      <c r="L1352" s="36" t="n">
        <v>4.3</v>
      </c>
      <c r="M1352" s="37" t="n">
        <v>2000</v>
      </c>
      <c r="N1352" s="37" t="n">
        <v>2000</v>
      </c>
      <c r="O1352" s="37" t="n">
        <v>0</v>
      </c>
      <c r="P1352" s="33" t="s">
        <v>742</v>
      </c>
    </row>
    <row r="1353" customFormat="false" ht="15" hidden="false" customHeight="false" outlineLevel="0" collapsed="false">
      <c r="A1353" s="33" t="s">
        <v>5532</v>
      </c>
      <c r="B1353" s="33"/>
      <c r="C1353" s="33" t="s">
        <v>5533</v>
      </c>
      <c r="D1353" s="33" t="s">
        <v>5534</v>
      </c>
      <c r="E1353" s="33" t="s">
        <v>3119</v>
      </c>
      <c r="F1353" s="33" t="s">
        <v>685</v>
      </c>
      <c r="G1353" s="33" t="s">
        <v>686</v>
      </c>
      <c r="H1353" s="33" t="s">
        <v>750</v>
      </c>
      <c r="I1353" s="33" t="n">
        <v>176</v>
      </c>
      <c r="J1353" s="33" t="s">
        <v>793</v>
      </c>
      <c r="K1353" s="35" t="n">
        <v>55579</v>
      </c>
      <c r="L1353" s="36" t="n">
        <v>2.1</v>
      </c>
      <c r="M1353" s="37" t="n">
        <v>500</v>
      </c>
      <c r="N1353" s="37" t="n">
        <v>3960</v>
      </c>
      <c r="O1353" s="37" t="n">
        <v>0</v>
      </c>
      <c r="P1353" s="33" t="s">
        <v>692</v>
      </c>
    </row>
    <row r="1354" customFormat="false" ht="15" hidden="false" customHeight="false" outlineLevel="0" collapsed="false">
      <c r="A1354" s="33" t="s">
        <v>5535</v>
      </c>
      <c r="B1354" s="33"/>
      <c r="C1354" s="33" t="s">
        <v>5536</v>
      </c>
      <c r="D1354" s="33" t="s">
        <v>2856</v>
      </c>
      <c r="E1354" s="33" t="s">
        <v>3119</v>
      </c>
      <c r="F1354" s="33" t="s">
        <v>685</v>
      </c>
      <c r="G1354" s="33" t="s">
        <v>686</v>
      </c>
      <c r="H1354" s="33" t="s">
        <v>750</v>
      </c>
      <c r="I1354" s="33" t="n">
        <v>176</v>
      </c>
      <c r="J1354" s="33" t="s">
        <v>761</v>
      </c>
      <c r="K1354" s="35" t="n">
        <v>61179</v>
      </c>
      <c r="L1354" s="36" t="n">
        <v>2.8</v>
      </c>
      <c r="M1354" s="37" t="n">
        <v>1050</v>
      </c>
      <c r="N1354" s="37" t="n">
        <v>4200</v>
      </c>
      <c r="O1354" s="37" t="n">
        <v>1</v>
      </c>
      <c r="P1354" s="33" t="s">
        <v>760</v>
      </c>
    </row>
    <row r="1355" customFormat="false" ht="15" hidden="false" customHeight="false" outlineLevel="0" collapsed="false">
      <c r="A1355" s="33" t="s">
        <v>5537</v>
      </c>
      <c r="B1355" s="33" t="s">
        <v>5538</v>
      </c>
      <c r="C1355" s="33" t="s">
        <v>5539</v>
      </c>
      <c r="D1355" s="33" t="s">
        <v>5540</v>
      </c>
      <c r="E1355" s="33" t="s">
        <v>2677</v>
      </c>
      <c r="F1355" s="33" t="s">
        <v>685</v>
      </c>
      <c r="G1355" s="33" t="s">
        <v>686</v>
      </c>
      <c r="H1355" s="33" t="s">
        <v>687</v>
      </c>
      <c r="I1355" s="33" t="n">
        <v>176</v>
      </c>
      <c r="J1355" s="33" t="s">
        <v>751</v>
      </c>
      <c r="K1355" s="35" t="n">
        <v>78195</v>
      </c>
      <c r="L1355" s="36" t="n">
        <v>5.6</v>
      </c>
      <c r="M1355" s="37" t="n">
        <v>11001</v>
      </c>
      <c r="N1355" s="37" t="n">
        <v>11415</v>
      </c>
      <c r="O1355" s="37" t="n">
        <v>12</v>
      </c>
      <c r="P1355" s="33" t="s">
        <v>692</v>
      </c>
    </row>
    <row r="1356" customFormat="false" ht="15" hidden="false" customHeight="false" outlineLevel="0" collapsed="false">
      <c r="A1356" s="33" t="s">
        <v>5541</v>
      </c>
      <c r="B1356" s="33" t="s">
        <v>5542</v>
      </c>
      <c r="C1356" s="33" t="s">
        <v>5543</v>
      </c>
      <c r="D1356" s="33" t="s">
        <v>5544</v>
      </c>
      <c r="E1356" s="33" t="s">
        <v>2677</v>
      </c>
      <c r="F1356" s="33" t="s">
        <v>685</v>
      </c>
      <c r="G1356" s="33" t="s">
        <v>686</v>
      </c>
      <c r="H1356" s="33" t="s">
        <v>750</v>
      </c>
      <c r="I1356" s="33" t="n">
        <v>176</v>
      </c>
      <c r="J1356" s="33" t="s">
        <v>751</v>
      </c>
      <c r="K1356" s="35" t="n">
        <v>66364</v>
      </c>
      <c r="L1356" s="36" t="n">
        <v>3.7</v>
      </c>
      <c r="M1356" s="37" t="n">
        <v>0</v>
      </c>
      <c r="N1356" s="37" t="n">
        <v>2020</v>
      </c>
      <c r="O1356" s="37" t="n">
        <v>0</v>
      </c>
      <c r="P1356" s="33" t="s">
        <v>700</v>
      </c>
    </row>
    <row r="1357" customFormat="false" ht="15" hidden="false" customHeight="false" outlineLevel="0" collapsed="false">
      <c r="A1357" s="33" t="s">
        <v>5545</v>
      </c>
      <c r="B1357" s="33" t="s">
        <v>5546</v>
      </c>
      <c r="C1357" s="33" t="s">
        <v>863</v>
      </c>
      <c r="D1357" s="33" t="s">
        <v>5464</v>
      </c>
      <c r="E1357" s="33" t="s">
        <v>3336</v>
      </c>
      <c r="F1357" s="33" t="s">
        <v>685</v>
      </c>
      <c r="G1357" s="33" t="s">
        <v>686</v>
      </c>
      <c r="H1357" s="33" t="s">
        <v>750</v>
      </c>
      <c r="I1357" s="33" t="n">
        <v>176</v>
      </c>
      <c r="J1357" s="33" t="s">
        <v>746</v>
      </c>
      <c r="K1357" s="35" t="n">
        <v>105056</v>
      </c>
      <c r="L1357" s="36" t="n">
        <v>8.9</v>
      </c>
      <c r="M1357" s="37" t="n">
        <v>0</v>
      </c>
      <c r="N1357" s="37" t="n">
        <v>5000</v>
      </c>
      <c r="O1357" s="37" t="n">
        <v>2</v>
      </c>
      <c r="P1357" s="33" t="s">
        <v>692</v>
      </c>
    </row>
    <row r="1358" customFormat="false" ht="15" hidden="false" customHeight="false" outlineLevel="0" collapsed="false">
      <c r="A1358" s="33" t="s">
        <v>5547</v>
      </c>
      <c r="B1358" s="33" t="s">
        <v>5548</v>
      </c>
      <c r="C1358" s="33" t="s">
        <v>5549</v>
      </c>
      <c r="D1358" s="33" t="s">
        <v>4323</v>
      </c>
      <c r="E1358" s="33" t="s">
        <v>684</v>
      </c>
      <c r="F1358" s="33" t="s">
        <v>685</v>
      </c>
      <c r="G1358" s="33" t="s">
        <v>686</v>
      </c>
      <c r="H1358" s="33" t="s">
        <v>2599</v>
      </c>
      <c r="I1358" s="33" t="n">
        <v>177</v>
      </c>
      <c r="J1358" s="33" t="s">
        <v>681</v>
      </c>
      <c r="K1358" s="35" t="n">
        <v>60939</v>
      </c>
      <c r="L1358" s="36" t="n">
        <v>2.7</v>
      </c>
      <c r="M1358" s="37" t="n">
        <v>0</v>
      </c>
      <c r="N1358" s="37" t="n">
        <v>0</v>
      </c>
      <c r="O1358" s="37" t="n">
        <v>4</v>
      </c>
      <c r="P1358" s="33" t="s">
        <v>688</v>
      </c>
    </row>
    <row r="1359" customFormat="false" ht="15" hidden="false" customHeight="false" outlineLevel="0" collapsed="false">
      <c r="A1359" s="33" t="s">
        <v>5550</v>
      </c>
      <c r="B1359" s="33" t="s">
        <v>5551</v>
      </c>
      <c r="C1359" s="33" t="s">
        <v>5552</v>
      </c>
      <c r="D1359" s="33" t="s">
        <v>5553</v>
      </c>
      <c r="E1359" s="33" t="s">
        <v>706</v>
      </c>
      <c r="F1359" s="33" t="s">
        <v>685</v>
      </c>
      <c r="G1359" s="33" t="s">
        <v>686</v>
      </c>
      <c r="H1359" s="33" t="s">
        <v>750</v>
      </c>
      <c r="I1359" s="33" t="n">
        <v>177</v>
      </c>
      <c r="J1359" s="33" t="s">
        <v>703</v>
      </c>
      <c r="K1359" s="35" t="n">
        <v>79127</v>
      </c>
      <c r="L1359" s="36" t="n">
        <v>5.2</v>
      </c>
      <c r="M1359" s="37" t="n">
        <v>250</v>
      </c>
      <c r="N1359" s="37" t="n">
        <v>9652</v>
      </c>
      <c r="O1359" s="37" t="n">
        <v>3</v>
      </c>
      <c r="P1359" s="33" t="s">
        <v>692</v>
      </c>
    </row>
    <row r="1360" customFormat="false" ht="15" hidden="false" customHeight="false" outlineLevel="0" collapsed="false">
      <c r="A1360" s="33" t="s">
        <v>5554</v>
      </c>
      <c r="B1360" s="33" t="s">
        <v>5555</v>
      </c>
      <c r="C1360" s="33" t="s">
        <v>5556</v>
      </c>
      <c r="D1360" s="33" t="s">
        <v>5557</v>
      </c>
      <c r="E1360" s="33" t="s">
        <v>1866</v>
      </c>
      <c r="F1360" s="33" t="s">
        <v>685</v>
      </c>
      <c r="G1360" s="33" t="s">
        <v>686</v>
      </c>
      <c r="H1360" s="33" t="s">
        <v>687</v>
      </c>
      <c r="I1360" s="33" t="n">
        <v>177</v>
      </c>
      <c r="J1360" s="33" t="s">
        <v>785</v>
      </c>
      <c r="K1360" s="35" t="n">
        <v>50686</v>
      </c>
      <c r="L1360" s="36" t="n">
        <v>2.2</v>
      </c>
      <c r="M1360" s="37" t="n">
        <v>0</v>
      </c>
      <c r="N1360" s="37" t="n">
        <v>2500</v>
      </c>
      <c r="O1360" s="37" t="n">
        <v>2</v>
      </c>
      <c r="P1360" s="33" t="s">
        <v>688</v>
      </c>
    </row>
    <row r="1361" customFormat="false" ht="15" hidden="false" customHeight="false" outlineLevel="0" collapsed="false">
      <c r="A1361" s="33" t="s">
        <v>5558</v>
      </c>
      <c r="B1361" s="33" t="s">
        <v>5559</v>
      </c>
      <c r="C1361" s="33" t="s">
        <v>5560</v>
      </c>
      <c r="D1361" s="33" t="s">
        <v>4974</v>
      </c>
      <c r="E1361" s="33" t="s">
        <v>2437</v>
      </c>
      <c r="F1361" s="33" t="s">
        <v>685</v>
      </c>
      <c r="G1361" s="33" t="s">
        <v>686</v>
      </c>
      <c r="H1361" s="33" t="s">
        <v>733</v>
      </c>
      <c r="I1361" s="33" t="n">
        <v>177</v>
      </c>
      <c r="J1361" s="33" t="s">
        <v>768</v>
      </c>
      <c r="K1361" s="35" t="n">
        <v>60236</v>
      </c>
      <c r="L1361" s="36" t="n">
        <v>2.6</v>
      </c>
      <c r="M1361" s="37" t="n">
        <v>400</v>
      </c>
      <c r="N1361" s="37" t="n">
        <v>18030</v>
      </c>
      <c r="O1361" s="37" t="n">
        <v>0</v>
      </c>
      <c r="P1361" s="33" t="s">
        <v>688</v>
      </c>
    </row>
    <row r="1362" customFormat="false" ht="15" hidden="false" customHeight="false" outlineLevel="0" collapsed="false">
      <c r="A1362" s="33" t="s">
        <v>5561</v>
      </c>
      <c r="B1362" s="33" t="s">
        <v>5562</v>
      </c>
      <c r="C1362" s="33" t="s">
        <v>5563</v>
      </c>
      <c r="D1362" s="33" t="s">
        <v>5564</v>
      </c>
      <c r="E1362" s="33" t="s">
        <v>3375</v>
      </c>
      <c r="F1362" s="33" t="s">
        <v>685</v>
      </c>
      <c r="G1362" s="33" t="s">
        <v>686</v>
      </c>
      <c r="H1362" s="33" t="s">
        <v>750</v>
      </c>
      <c r="I1362" s="33" t="n">
        <v>177</v>
      </c>
      <c r="J1362" s="33" t="s">
        <v>864</v>
      </c>
      <c r="K1362" s="35" t="n">
        <v>79195</v>
      </c>
      <c r="L1362" s="36" t="n">
        <v>5.8</v>
      </c>
      <c r="M1362" s="37" t="n">
        <v>0</v>
      </c>
      <c r="N1362" s="37" t="n">
        <v>4515</v>
      </c>
      <c r="O1362" s="37" t="n">
        <v>2</v>
      </c>
      <c r="P1362" s="33" t="s">
        <v>711</v>
      </c>
    </row>
    <row r="1363" customFormat="false" ht="15" hidden="false" customHeight="false" outlineLevel="0" collapsed="false">
      <c r="A1363" s="33" t="s">
        <v>5565</v>
      </c>
      <c r="B1363" s="33" t="s">
        <v>5566</v>
      </c>
      <c r="C1363" s="33" t="s">
        <v>5567</v>
      </c>
      <c r="D1363" s="33" t="s">
        <v>5568</v>
      </c>
      <c r="E1363" s="33" t="s">
        <v>2592</v>
      </c>
      <c r="F1363" s="33" t="s">
        <v>685</v>
      </c>
      <c r="G1363" s="33" t="s">
        <v>686</v>
      </c>
      <c r="H1363" s="33" t="s">
        <v>1003</v>
      </c>
      <c r="I1363" s="33" t="n">
        <v>177</v>
      </c>
      <c r="J1363" s="33" t="s">
        <v>799</v>
      </c>
      <c r="K1363" s="35" t="n">
        <v>63343</v>
      </c>
      <c r="L1363" s="36" t="n">
        <v>2.8</v>
      </c>
      <c r="M1363" s="37" t="n">
        <v>0</v>
      </c>
      <c r="N1363" s="37" t="n">
        <v>50</v>
      </c>
      <c r="O1363" s="37" t="n">
        <v>0</v>
      </c>
      <c r="P1363" s="33" t="s">
        <v>700</v>
      </c>
    </row>
    <row r="1364" customFormat="false" ht="15" hidden="false" customHeight="false" outlineLevel="0" collapsed="false">
      <c r="A1364" s="33" t="s">
        <v>5569</v>
      </c>
      <c r="B1364" s="33"/>
      <c r="C1364" s="33" t="s">
        <v>5570</v>
      </c>
      <c r="D1364" s="33" t="s">
        <v>5571</v>
      </c>
      <c r="E1364" s="33" t="s">
        <v>706</v>
      </c>
      <c r="F1364" s="33" t="s">
        <v>883</v>
      </c>
      <c r="G1364" s="33" t="s">
        <v>686</v>
      </c>
      <c r="H1364" s="33" t="s">
        <v>885</v>
      </c>
      <c r="I1364" s="33" t="n">
        <v>178</v>
      </c>
      <c r="J1364" s="33" t="s">
        <v>703</v>
      </c>
      <c r="K1364" s="35" t="n">
        <v>73477</v>
      </c>
      <c r="L1364" s="36" t="n">
        <v>4.7</v>
      </c>
      <c r="M1364" s="37" t="n">
        <v>0</v>
      </c>
      <c r="N1364" s="37" t="n">
        <v>0</v>
      </c>
      <c r="O1364" s="37" t="n">
        <v>2</v>
      </c>
      <c r="P1364" s="33"/>
    </row>
    <row r="1365" customFormat="false" ht="15" hidden="false" customHeight="false" outlineLevel="0" collapsed="false">
      <c r="A1365" s="33" t="s">
        <v>5572</v>
      </c>
      <c r="B1365" s="33" t="s">
        <v>5573</v>
      </c>
      <c r="C1365" s="33" t="s">
        <v>5574</v>
      </c>
      <c r="D1365" s="33" t="s">
        <v>5575</v>
      </c>
      <c r="E1365" s="33" t="s">
        <v>4472</v>
      </c>
      <c r="F1365" s="33" t="s">
        <v>685</v>
      </c>
      <c r="G1365" s="33" t="s">
        <v>686</v>
      </c>
      <c r="H1365" s="33" t="s">
        <v>687</v>
      </c>
      <c r="I1365" s="33" t="n">
        <v>178</v>
      </c>
      <c r="J1365" s="33" t="s">
        <v>751</v>
      </c>
      <c r="K1365" s="35" t="n">
        <v>79838</v>
      </c>
      <c r="L1365" s="36" t="n">
        <v>5.4</v>
      </c>
      <c r="M1365" s="37" t="n">
        <v>647</v>
      </c>
      <c r="N1365" s="37" t="n">
        <v>4752</v>
      </c>
      <c r="O1365" s="37" t="n">
        <v>1</v>
      </c>
      <c r="P1365" s="33" t="s">
        <v>688</v>
      </c>
    </row>
    <row r="1366" customFormat="false" ht="15" hidden="false" customHeight="false" outlineLevel="0" collapsed="false">
      <c r="A1366" s="33" t="s">
        <v>5576</v>
      </c>
      <c r="B1366" s="33" t="s">
        <v>5577</v>
      </c>
      <c r="C1366" s="33" t="s">
        <v>5578</v>
      </c>
      <c r="D1366" s="33" t="s">
        <v>2465</v>
      </c>
      <c r="E1366" s="33" t="s">
        <v>4472</v>
      </c>
      <c r="F1366" s="33" t="s">
        <v>685</v>
      </c>
      <c r="G1366" s="33" t="s">
        <v>686</v>
      </c>
      <c r="H1366" s="33" t="s">
        <v>687</v>
      </c>
      <c r="I1366" s="33" t="n">
        <v>178</v>
      </c>
      <c r="J1366" s="33" t="s">
        <v>751</v>
      </c>
      <c r="K1366" s="35" t="n">
        <v>85625</v>
      </c>
      <c r="L1366" s="36" t="n">
        <v>6.2</v>
      </c>
      <c r="M1366" s="37" t="n">
        <v>813</v>
      </c>
      <c r="N1366" s="37" t="n">
        <v>5720</v>
      </c>
      <c r="O1366" s="37" t="n">
        <v>1</v>
      </c>
      <c r="P1366" s="33" t="s">
        <v>692</v>
      </c>
    </row>
    <row r="1367" customFormat="false" ht="15" hidden="false" customHeight="false" outlineLevel="0" collapsed="false">
      <c r="A1367" s="33" t="s">
        <v>5579</v>
      </c>
      <c r="B1367" s="33" t="s">
        <v>5580</v>
      </c>
      <c r="C1367" s="33" t="s">
        <v>5581</v>
      </c>
      <c r="D1367" s="33" t="s">
        <v>5582</v>
      </c>
      <c r="E1367" s="33" t="s">
        <v>797</v>
      </c>
      <c r="F1367" s="33" t="s">
        <v>685</v>
      </c>
      <c r="G1367" s="33" t="s">
        <v>686</v>
      </c>
      <c r="H1367" s="33" t="s">
        <v>733</v>
      </c>
      <c r="I1367" s="33" t="n">
        <v>178</v>
      </c>
      <c r="J1367" s="33" t="s">
        <v>1351</v>
      </c>
      <c r="K1367" s="35" t="n">
        <v>78356</v>
      </c>
      <c r="L1367" s="36" t="n">
        <v>5.4</v>
      </c>
      <c r="M1367" s="37" t="n">
        <v>500</v>
      </c>
      <c r="N1367" s="37" t="n">
        <v>14000</v>
      </c>
      <c r="O1367" s="37" t="n">
        <v>0</v>
      </c>
      <c r="P1367" s="33" t="s">
        <v>742</v>
      </c>
    </row>
    <row r="1368" customFormat="false" ht="15" hidden="false" customHeight="false" outlineLevel="0" collapsed="false">
      <c r="A1368" s="33" t="s">
        <v>5583</v>
      </c>
      <c r="B1368" s="33" t="s">
        <v>5584</v>
      </c>
      <c r="C1368" s="33" t="s">
        <v>5585</v>
      </c>
      <c r="D1368" s="33" t="s">
        <v>5116</v>
      </c>
      <c r="E1368" s="33" t="s">
        <v>3995</v>
      </c>
      <c r="F1368" s="33" t="s">
        <v>685</v>
      </c>
      <c r="G1368" s="33" t="s">
        <v>686</v>
      </c>
      <c r="H1368" s="33" t="s">
        <v>764</v>
      </c>
      <c r="I1368" s="33" t="n">
        <v>178</v>
      </c>
      <c r="J1368" s="33" t="s">
        <v>703</v>
      </c>
      <c r="K1368" s="35" t="n">
        <v>66349</v>
      </c>
      <c r="L1368" s="36" t="n">
        <v>3.2</v>
      </c>
      <c r="M1368" s="37" t="n">
        <v>70</v>
      </c>
      <c r="N1368" s="37" t="n">
        <v>2200</v>
      </c>
      <c r="O1368" s="37" t="n">
        <v>0</v>
      </c>
      <c r="P1368" s="33" t="s">
        <v>692</v>
      </c>
    </row>
    <row r="1369" customFormat="false" ht="15" hidden="false" customHeight="false" outlineLevel="0" collapsed="false">
      <c r="A1369" s="33" t="s">
        <v>5586</v>
      </c>
      <c r="B1369" s="33" t="s">
        <v>5587</v>
      </c>
      <c r="C1369" s="33" t="s">
        <v>5588</v>
      </c>
      <c r="D1369" s="33" t="s">
        <v>5589</v>
      </c>
      <c r="E1369" s="33" t="s">
        <v>5590</v>
      </c>
      <c r="F1369" s="33" t="s">
        <v>685</v>
      </c>
      <c r="G1369" s="33" t="s">
        <v>686</v>
      </c>
      <c r="H1369" s="33" t="s">
        <v>767</v>
      </c>
      <c r="I1369" s="33" t="n">
        <v>178</v>
      </c>
      <c r="J1369" s="33" t="s">
        <v>689</v>
      </c>
      <c r="K1369" s="35" t="n">
        <v>63407</v>
      </c>
      <c r="L1369" s="36" t="n">
        <v>3.7</v>
      </c>
      <c r="M1369" s="37" t="n">
        <v>5914</v>
      </c>
      <c r="N1369" s="37" t="n">
        <v>13373</v>
      </c>
      <c r="O1369" s="37" t="n">
        <v>1</v>
      </c>
      <c r="P1369" s="33" t="s">
        <v>692</v>
      </c>
    </row>
    <row r="1370" customFormat="false" ht="15" hidden="false" customHeight="false" outlineLevel="0" collapsed="false">
      <c r="A1370" s="33" t="s">
        <v>5591</v>
      </c>
      <c r="B1370" s="33" t="s">
        <v>5592</v>
      </c>
      <c r="C1370" s="33" t="s">
        <v>5593</v>
      </c>
      <c r="D1370" s="33" t="s">
        <v>5594</v>
      </c>
      <c r="E1370" s="33" t="s">
        <v>5590</v>
      </c>
      <c r="F1370" s="33" t="s">
        <v>685</v>
      </c>
      <c r="G1370" s="33" t="s">
        <v>686</v>
      </c>
      <c r="H1370" s="33" t="s">
        <v>733</v>
      </c>
      <c r="I1370" s="33" t="n">
        <v>178</v>
      </c>
      <c r="J1370" s="33" t="s">
        <v>689</v>
      </c>
      <c r="K1370" s="35" t="n">
        <v>47826</v>
      </c>
      <c r="L1370" s="36" t="n">
        <v>2.2</v>
      </c>
      <c r="M1370" s="37" t="n">
        <v>3000</v>
      </c>
      <c r="N1370" s="37" t="n">
        <v>2000</v>
      </c>
      <c r="O1370" s="37" t="n">
        <v>0</v>
      </c>
      <c r="P1370" s="33" t="s">
        <v>723</v>
      </c>
    </row>
    <row r="1371" customFormat="false" ht="15" hidden="false" customHeight="false" outlineLevel="0" collapsed="false">
      <c r="A1371" s="33" t="s">
        <v>5595</v>
      </c>
      <c r="B1371" s="33" t="s">
        <v>5596</v>
      </c>
      <c r="C1371" s="33" t="s">
        <v>5597</v>
      </c>
      <c r="D1371" s="33" t="s">
        <v>5598</v>
      </c>
      <c r="E1371" s="33" t="s">
        <v>3375</v>
      </c>
      <c r="F1371" s="33" t="s">
        <v>685</v>
      </c>
      <c r="G1371" s="33" t="s">
        <v>686</v>
      </c>
      <c r="H1371" s="33" t="s">
        <v>687</v>
      </c>
      <c r="I1371" s="33" t="n">
        <v>178</v>
      </c>
      <c r="J1371" s="33" t="s">
        <v>864</v>
      </c>
      <c r="K1371" s="35" t="n">
        <v>80418</v>
      </c>
      <c r="L1371" s="36" t="n">
        <v>6</v>
      </c>
      <c r="M1371" s="37" t="n">
        <v>8993</v>
      </c>
      <c r="N1371" s="37" t="n">
        <v>914</v>
      </c>
      <c r="O1371" s="37" t="n">
        <v>35</v>
      </c>
      <c r="P1371" s="33" t="s">
        <v>723</v>
      </c>
    </row>
    <row r="1372" customFormat="false" ht="15" hidden="false" customHeight="false" outlineLevel="0" collapsed="false">
      <c r="A1372" s="33" t="s">
        <v>5599</v>
      </c>
      <c r="B1372" s="33" t="s">
        <v>5600</v>
      </c>
      <c r="C1372" s="33" t="s">
        <v>5601</v>
      </c>
      <c r="D1372" s="33" t="s">
        <v>5602</v>
      </c>
      <c r="E1372" s="33" t="s">
        <v>3336</v>
      </c>
      <c r="F1372" s="33" t="s">
        <v>685</v>
      </c>
      <c r="G1372" s="33" t="s">
        <v>686</v>
      </c>
      <c r="H1372" s="33" t="s">
        <v>687</v>
      </c>
      <c r="I1372" s="33" t="n">
        <v>178</v>
      </c>
      <c r="J1372" s="33" t="s">
        <v>746</v>
      </c>
      <c r="K1372" s="35" t="n">
        <v>79333</v>
      </c>
      <c r="L1372" s="36" t="n">
        <v>5.6</v>
      </c>
      <c r="M1372" s="37" t="n">
        <v>0</v>
      </c>
      <c r="N1372" s="37" t="n">
        <v>1800</v>
      </c>
      <c r="O1372" s="37" t="n">
        <v>0</v>
      </c>
      <c r="P1372" s="33" t="s">
        <v>742</v>
      </c>
    </row>
    <row r="1373" customFormat="false" ht="15" hidden="false" customHeight="false" outlineLevel="0" collapsed="false">
      <c r="A1373" s="33" t="s">
        <v>5603</v>
      </c>
      <c r="B1373" s="33" t="s">
        <v>5604</v>
      </c>
      <c r="C1373" s="33" t="s">
        <v>5605</v>
      </c>
      <c r="D1373" s="33" t="s">
        <v>5606</v>
      </c>
      <c r="E1373" s="33" t="s">
        <v>2319</v>
      </c>
      <c r="F1373" s="33" t="s">
        <v>685</v>
      </c>
      <c r="G1373" s="33" t="s">
        <v>686</v>
      </c>
      <c r="H1373" s="33" t="s">
        <v>687</v>
      </c>
      <c r="I1373" s="33" t="n">
        <v>178</v>
      </c>
      <c r="J1373" s="33" t="s">
        <v>876</v>
      </c>
      <c r="K1373" s="35" t="n">
        <v>101389</v>
      </c>
      <c r="L1373" s="36" t="n">
        <v>8.1</v>
      </c>
      <c r="M1373" s="37" t="n">
        <v>1296</v>
      </c>
      <c r="N1373" s="37" t="n">
        <v>900</v>
      </c>
      <c r="O1373" s="37" t="n">
        <v>0</v>
      </c>
      <c r="P1373" s="33" t="s">
        <v>692</v>
      </c>
    </row>
    <row r="1374" customFormat="false" ht="15" hidden="false" customHeight="false" outlineLevel="0" collapsed="false">
      <c r="A1374" s="33" t="s">
        <v>5607</v>
      </c>
      <c r="B1374" s="33" t="s">
        <v>5608</v>
      </c>
      <c r="C1374" s="33" t="s">
        <v>5609</v>
      </c>
      <c r="D1374" s="33" t="s">
        <v>2399</v>
      </c>
      <c r="E1374" s="33" t="s">
        <v>754</v>
      </c>
      <c r="F1374" s="33" t="s">
        <v>685</v>
      </c>
      <c r="G1374" s="33" t="s">
        <v>686</v>
      </c>
      <c r="H1374" s="33" t="s">
        <v>687</v>
      </c>
      <c r="I1374" s="33" t="n">
        <v>179</v>
      </c>
      <c r="J1374" s="33" t="s">
        <v>765</v>
      </c>
      <c r="K1374" s="35" t="n">
        <v>65341</v>
      </c>
      <c r="L1374" s="36" t="n">
        <v>3</v>
      </c>
      <c r="M1374" s="37" t="n">
        <v>1500</v>
      </c>
      <c r="N1374" s="37" t="n">
        <v>5800</v>
      </c>
      <c r="O1374" s="37" t="n">
        <v>0</v>
      </c>
      <c r="P1374" s="33" t="s">
        <v>723</v>
      </c>
    </row>
    <row r="1375" customFormat="false" ht="15" hidden="false" customHeight="false" outlineLevel="0" collapsed="false">
      <c r="A1375" s="33" t="s">
        <v>5610</v>
      </c>
      <c r="B1375" s="33" t="s">
        <v>5611</v>
      </c>
      <c r="C1375" s="33" t="s">
        <v>5612</v>
      </c>
      <c r="D1375" s="33" t="s">
        <v>5612</v>
      </c>
      <c r="E1375" s="33" t="s">
        <v>817</v>
      </c>
      <c r="F1375" s="33" t="s">
        <v>685</v>
      </c>
      <c r="G1375" s="33" t="s">
        <v>686</v>
      </c>
      <c r="H1375" s="33" t="s">
        <v>687</v>
      </c>
      <c r="I1375" s="33" t="n">
        <v>179</v>
      </c>
      <c r="J1375" s="33" t="s">
        <v>698</v>
      </c>
      <c r="K1375" s="35" t="n">
        <v>109362</v>
      </c>
      <c r="L1375" s="36" t="n">
        <v>8.3</v>
      </c>
      <c r="M1375" s="37" t="n">
        <v>7502</v>
      </c>
      <c r="N1375" s="37" t="n">
        <v>39002</v>
      </c>
      <c r="O1375" s="37" t="n">
        <v>27</v>
      </c>
      <c r="P1375" s="33" t="s">
        <v>688</v>
      </c>
    </row>
    <row r="1376" customFormat="false" ht="15" hidden="false" customHeight="false" outlineLevel="0" collapsed="false">
      <c r="A1376" s="33" t="s">
        <v>5613</v>
      </c>
      <c r="B1376" s="33" t="s">
        <v>5614</v>
      </c>
      <c r="C1376" s="33" t="s">
        <v>5615</v>
      </c>
      <c r="D1376" s="33" t="s">
        <v>5616</v>
      </c>
      <c r="E1376" s="33" t="s">
        <v>2437</v>
      </c>
      <c r="F1376" s="33" t="s">
        <v>685</v>
      </c>
      <c r="G1376" s="33" t="s">
        <v>686</v>
      </c>
      <c r="H1376" s="33" t="s">
        <v>687</v>
      </c>
      <c r="I1376" s="33" t="n">
        <v>179</v>
      </c>
      <c r="J1376" s="33" t="s">
        <v>768</v>
      </c>
      <c r="K1376" s="35" t="n">
        <v>83444</v>
      </c>
      <c r="L1376" s="36" t="n">
        <v>6.5</v>
      </c>
      <c r="M1376" s="37" t="n">
        <v>0</v>
      </c>
      <c r="N1376" s="37" t="n">
        <v>1800</v>
      </c>
      <c r="O1376" s="37" t="n">
        <v>0</v>
      </c>
      <c r="P1376" s="33" t="s">
        <v>742</v>
      </c>
    </row>
    <row r="1377" customFormat="false" ht="15" hidden="false" customHeight="false" outlineLevel="0" collapsed="false">
      <c r="A1377" s="33" t="s">
        <v>5617</v>
      </c>
      <c r="B1377" s="33" t="s">
        <v>5618</v>
      </c>
      <c r="C1377" s="33" t="s">
        <v>5619</v>
      </c>
      <c r="D1377" s="33" t="s">
        <v>5620</v>
      </c>
      <c r="E1377" s="33" t="s">
        <v>3375</v>
      </c>
      <c r="F1377" s="33" t="s">
        <v>685</v>
      </c>
      <c r="G1377" s="33" t="s">
        <v>686</v>
      </c>
      <c r="H1377" s="33" t="s">
        <v>750</v>
      </c>
      <c r="I1377" s="33" t="n">
        <v>179</v>
      </c>
      <c r="J1377" s="33" t="s">
        <v>864</v>
      </c>
      <c r="K1377" s="35" t="n">
        <v>59890</v>
      </c>
      <c r="L1377" s="36" t="n">
        <v>2.5</v>
      </c>
      <c r="M1377" s="37" t="n">
        <v>0</v>
      </c>
      <c r="N1377" s="37" t="n">
        <v>935</v>
      </c>
      <c r="O1377" s="37" t="n">
        <v>0</v>
      </c>
      <c r="P1377" s="33" t="s">
        <v>688</v>
      </c>
    </row>
    <row r="1378" customFormat="false" ht="15" hidden="false" customHeight="false" outlineLevel="0" collapsed="false">
      <c r="A1378" s="33" t="s">
        <v>5621</v>
      </c>
      <c r="B1378" s="33" t="s">
        <v>5622</v>
      </c>
      <c r="C1378" s="33" t="s">
        <v>5623</v>
      </c>
      <c r="D1378" s="33" t="s">
        <v>5333</v>
      </c>
      <c r="E1378" s="33" t="s">
        <v>1069</v>
      </c>
      <c r="F1378" s="33" t="s">
        <v>685</v>
      </c>
      <c r="G1378" s="33" t="s">
        <v>686</v>
      </c>
      <c r="H1378" s="33" t="s">
        <v>687</v>
      </c>
      <c r="I1378" s="33" t="n">
        <v>179</v>
      </c>
      <c r="J1378" s="33" t="s">
        <v>803</v>
      </c>
      <c r="K1378" s="35" t="n">
        <v>98234</v>
      </c>
      <c r="L1378" s="36" t="n">
        <v>8.3</v>
      </c>
      <c r="M1378" s="37" t="n">
        <v>2022</v>
      </c>
      <c r="N1378" s="37" t="n">
        <v>15870</v>
      </c>
      <c r="O1378" s="37" t="n">
        <v>1</v>
      </c>
      <c r="P1378" s="33" t="s">
        <v>723</v>
      </c>
    </row>
    <row r="1379" customFormat="false" ht="15" hidden="false" customHeight="false" outlineLevel="0" collapsed="false">
      <c r="A1379" s="33" t="s">
        <v>5624</v>
      </c>
      <c r="B1379" s="33" t="s">
        <v>5625</v>
      </c>
      <c r="C1379" s="33" t="s">
        <v>5626</v>
      </c>
      <c r="D1379" s="33" t="s">
        <v>5627</v>
      </c>
      <c r="E1379" s="33" t="s">
        <v>3336</v>
      </c>
      <c r="F1379" s="33" t="s">
        <v>685</v>
      </c>
      <c r="G1379" s="33" t="s">
        <v>686</v>
      </c>
      <c r="H1379" s="33" t="s">
        <v>750</v>
      </c>
      <c r="I1379" s="33" t="n">
        <v>179</v>
      </c>
      <c r="J1379" s="33" t="s">
        <v>746</v>
      </c>
      <c r="K1379" s="35" t="n">
        <v>103702</v>
      </c>
      <c r="L1379" s="36" t="n">
        <v>8.6</v>
      </c>
      <c r="M1379" s="37" t="n">
        <v>2000</v>
      </c>
      <c r="N1379" s="37" t="n">
        <v>5000</v>
      </c>
      <c r="O1379" s="37" t="n">
        <v>3</v>
      </c>
      <c r="P1379" s="33" t="s">
        <v>692</v>
      </c>
    </row>
    <row r="1380" customFormat="false" ht="15" hidden="false" customHeight="false" outlineLevel="0" collapsed="false">
      <c r="A1380" s="33" t="s">
        <v>5628</v>
      </c>
      <c r="B1380" s="33" t="s">
        <v>5629</v>
      </c>
      <c r="C1380" s="33" t="s">
        <v>5630</v>
      </c>
      <c r="D1380" s="33" t="s">
        <v>5631</v>
      </c>
      <c r="E1380" s="33" t="s">
        <v>852</v>
      </c>
      <c r="F1380" s="33" t="s">
        <v>685</v>
      </c>
      <c r="G1380" s="33" t="s">
        <v>686</v>
      </c>
      <c r="H1380" s="33" t="s">
        <v>687</v>
      </c>
      <c r="I1380" s="33" t="n">
        <v>179</v>
      </c>
      <c r="J1380" s="33" t="s">
        <v>864</v>
      </c>
      <c r="K1380" s="35" t="n">
        <v>69693</v>
      </c>
      <c r="L1380" s="36" t="n">
        <v>4.4</v>
      </c>
      <c r="M1380" s="37" t="n">
        <v>0</v>
      </c>
      <c r="N1380" s="37" t="n">
        <v>4000</v>
      </c>
      <c r="O1380" s="37" t="n">
        <v>8</v>
      </c>
      <c r="P1380" s="33" t="s">
        <v>692</v>
      </c>
    </row>
    <row r="1381" customFormat="false" ht="15" hidden="false" customHeight="false" outlineLevel="0" collapsed="false">
      <c r="A1381" s="33" t="s">
        <v>5632</v>
      </c>
      <c r="B1381" s="33" t="s">
        <v>5633</v>
      </c>
      <c r="C1381" s="33" t="s">
        <v>5634</v>
      </c>
      <c r="D1381" s="33" t="s">
        <v>5635</v>
      </c>
      <c r="E1381" s="33" t="s">
        <v>1789</v>
      </c>
      <c r="F1381" s="33" t="s">
        <v>685</v>
      </c>
      <c r="G1381" s="33" t="s">
        <v>686</v>
      </c>
      <c r="H1381" s="33" t="s">
        <v>750</v>
      </c>
      <c r="I1381" s="33" t="n">
        <v>179</v>
      </c>
      <c r="J1381" s="33" t="s">
        <v>930</v>
      </c>
      <c r="K1381" s="35" t="n">
        <v>70356</v>
      </c>
      <c r="L1381" s="36" t="n">
        <v>4.2</v>
      </c>
      <c r="M1381" s="37" t="n">
        <v>0</v>
      </c>
      <c r="N1381" s="37" t="n">
        <v>8079</v>
      </c>
      <c r="O1381" s="37" t="n">
        <v>0</v>
      </c>
      <c r="P1381" s="33" t="s">
        <v>711</v>
      </c>
    </row>
    <row r="1382" customFormat="false" ht="15" hidden="false" customHeight="false" outlineLevel="0" collapsed="false">
      <c r="A1382" s="33" t="s">
        <v>5636</v>
      </c>
      <c r="B1382" s="33"/>
      <c r="C1382" s="33" t="s">
        <v>5637</v>
      </c>
      <c r="D1382" s="33" t="s">
        <v>5638</v>
      </c>
      <c r="E1382" s="33" t="s">
        <v>1951</v>
      </c>
      <c r="F1382" s="33" t="s">
        <v>685</v>
      </c>
      <c r="G1382" s="33" t="s">
        <v>686</v>
      </c>
      <c r="H1382" s="33" t="s">
        <v>750</v>
      </c>
      <c r="I1382" s="33" t="n">
        <v>180</v>
      </c>
      <c r="J1382" s="33" t="s">
        <v>746</v>
      </c>
      <c r="K1382" s="35" t="n">
        <v>66185</v>
      </c>
      <c r="L1382" s="36" t="n">
        <v>3.5</v>
      </c>
      <c r="M1382" s="37" t="n">
        <v>0</v>
      </c>
      <c r="N1382" s="37" t="n">
        <v>8460</v>
      </c>
      <c r="O1382" s="37" t="n">
        <v>0</v>
      </c>
      <c r="P1382" s="33" t="s">
        <v>760</v>
      </c>
    </row>
    <row r="1383" customFormat="false" ht="15" hidden="false" customHeight="false" outlineLevel="0" collapsed="false">
      <c r="A1383" s="33" t="s">
        <v>5639</v>
      </c>
      <c r="B1383" s="33" t="s">
        <v>5640</v>
      </c>
      <c r="C1383" s="33" t="s">
        <v>5641</v>
      </c>
      <c r="D1383" s="33" t="s">
        <v>5641</v>
      </c>
      <c r="E1383" s="33" t="s">
        <v>749</v>
      </c>
      <c r="F1383" s="33" t="s">
        <v>685</v>
      </c>
      <c r="G1383" s="33" t="s">
        <v>686</v>
      </c>
      <c r="H1383" s="33" t="s">
        <v>764</v>
      </c>
      <c r="I1383" s="33" t="n">
        <v>180</v>
      </c>
      <c r="J1383" s="33" t="s">
        <v>737</v>
      </c>
      <c r="K1383" s="35" t="n">
        <v>79090</v>
      </c>
      <c r="L1383" s="36" t="n">
        <v>5.3</v>
      </c>
      <c r="M1383" s="37" t="n">
        <v>0</v>
      </c>
      <c r="N1383" s="37" t="n">
        <v>36410</v>
      </c>
      <c r="O1383" s="37" t="n">
        <v>2</v>
      </c>
      <c r="P1383" s="33" t="s">
        <v>692</v>
      </c>
    </row>
    <row r="1384" customFormat="false" ht="15" hidden="false" customHeight="false" outlineLevel="0" collapsed="false">
      <c r="A1384" s="33" t="s">
        <v>5642</v>
      </c>
      <c r="B1384" s="33" t="s">
        <v>5643</v>
      </c>
      <c r="C1384" s="33" t="s">
        <v>5644</v>
      </c>
      <c r="D1384" s="33" t="s">
        <v>5645</v>
      </c>
      <c r="E1384" s="33" t="s">
        <v>3119</v>
      </c>
      <c r="F1384" s="33" t="s">
        <v>685</v>
      </c>
      <c r="G1384" s="33" t="s">
        <v>686</v>
      </c>
      <c r="H1384" s="33" t="s">
        <v>750</v>
      </c>
      <c r="I1384" s="33" t="n">
        <v>180</v>
      </c>
      <c r="J1384" s="33" t="s">
        <v>761</v>
      </c>
      <c r="K1384" s="35" t="n">
        <v>62021</v>
      </c>
      <c r="L1384" s="36" t="n">
        <v>2.9</v>
      </c>
      <c r="M1384" s="37" t="n">
        <v>945</v>
      </c>
      <c r="N1384" s="37" t="n">
        <v>2250</v>
      </c>
      <c r="O1384" s="37" t="n">
        <v>0</v>
      </c>
      <c r="P1384" s="33" t="s">
        <v>742</v>
      </c>
    </row>
    <row r="1385" customFormat="false" ht="15" hidden="false" customHeight="false" outlineLevel="0" collapsed="false">
      <c r="A1385" s="33" t="s">
        <v>5646</v>
      </c>
      <c r="B1385" s="33" t="s">
        <v>5647</v>
      </c>
      <c r="C1385" s="33" t="s">
        <v>5648</v>
      </c>
      <c r="D1385" s="33" t="s">
        <v>5649</v>
      </c>
      <c r="E1385" s="33" t="s">
        <v>1866</v>
      </c>
      <c r="F1385" s="33" t="s">
        <v>685</v>
      </c>
      <c r="G1385" s="33" t="s">
        <v>686</v>
      </c>
      <c r="H1385" s="33" t="s">
        <v>687</v>
      </c>
      <c r="I1385" s="33" t="n">
        <v>180</v>
      </c>
      <c r="J1385" s="33" t="s">
        <v>873</v>
      </c>
      <c r="K1385" s="35" t="n">
        <v>67624</v>
      </c>
      <c r="L1385" s="36" t="n">
        <v>4.4</v>
      </c>
      <c r="M1385" s="37" t="n">
        <v>48942</v>
      </c>
      <c r="N1385" s="37" t="n">
        <v>17312</v>
      </c>
      <c r="O1385" s="37" t="n">
        <v>1</v>
      </c>
      <c r="P1385" s="33" t="s">
        <v>692</v>
      </c>
    </row>
    <row r="1386" customFormat="false" ht="15" hidden="false" customHeight="false" outlineLevel="0" collapsed="false">
      <c r="A1386" s="33" t="s">
        <v>5650</v>
      </c>
      <c r="B1386" s="33" t="s">
        <v>5651</v>
      </c>
      <c r="C1386" s="33" t="s">
        <v>5652</v>
      </c>
      <c r="D1386" s="33" t="s">
        <v>5653</v>
      </c>
      <c r="E1386" s="33" t="s">
        <v>749</v>
      </c>
      <c r="F1386" s="33" t="s">
        <v>685</v>
      </c>
      <c r="G1386" s="33" t="s">
        <v>686</v>
      </c>
      <c r="H1386" s="33" t="s">
        <v>687</v>
      </c>
      <c r="I1386" s="33" t="n">
        <v>181</v>
      </c>
      <c r="J1386" s="33" t="s">
        <v>743</v>
      </c>
      <c r="K1386" s="35" t="n">
        <v>81874</v>
      </c>
      <c r="L1386" s="36" t="n">
        <v>5.8</v>
      </c>
      <c r="M1386" s="37" t="n">
        <v>0</v>
      </c>
      <c r="N1386" s="37" t="n">
        <v>0</v>
      </c>
      <c r="O1386" s="37" t="n">
        <v>0</v>
      </c>
      <c r="P1386" s="33" t="s">
        <v>723</v>
      </c>
    </row>
    <row r="1387" customFormat="false" ht="15" hidden="false" customHeight="false" outlineLevel="0" collapsed="false">
      <c r="A1387" s="33" t="s">
        <v>5654</v>
      </c>
      <c r="B1387" s="33" t="s">
        <v>5655</v>
      </c>
      <c r="C1387" s="33" t="s">
        <v>5656</v>
      </c>
      <c r="D1387" s="33" t="s">
        <v>5657</v>
      </c>
      <c r="E1387" s="33" t="s">
        <v>749</v>
      </c>
      <c r="F1387" s="33" t="s">
        <v>685</v>
      </c>
      <c r="G1387" s="33" t="s">
        <v>686</v>
      </c>
      <c r="H1387" s="33" t="s">
        <v>750</v>
      </c>
      <c r="I1387" s="33" t="n">
        <v>181</v>
      </c>
      <c r="J1387" s="33" t="s">
        <v>793</v>
      </c>
      <c r="K1387" s="35" t="n">
        <v>69371</v>
      </c>
      <c r="L1387" s="36" t="n">
        <v>4.2</v>
      </c>
      <c r="M1387" s="37" t="n">
        <v>0</v>
      </c>
      <c r="N1387" s="37" t="n">
        <v>7000</v>
      </c>
      <c r="O1387" s="37" t="n">
        <v>0</v>
      </c>
      <c r="P1387" s="33" t="s">
        <v>692</v>
      </c>
    </row>
    <row r="1388" customFormat="false" ht="15" hidden="false" customHeight="false" outlineLevel="0" collapsed="false">
      <c r="A1388" s="33" t="s">
        <v>5658</v>
      </c>
      <c r="B1388" s="33"/>
      <c r="C1388" s="33" t="s">
        <v>5659</v>
      </c>
      <c r="D1388" s="33" t="s">
        <v>5660</v>
      </c>
      <c r="E1388" s="33" t="s">
        <v>1866</v>
      </c>
      <c r="F1388" s="33" t="s">
        <v>883</v>
      </c>
      <c r="G1388" s="33" t="s">
        <v>686</v>
      </c>
      <c r="H1388" s="33" t="s">
        <v>885</v>
      </c>
      <c r="I1388" s="33" t="n">
        <v>181</v>
      </c>
      <c r="J1388" s="33" t="s">
        <v>785</v>
      </c>
      <c r="K1388" s="35" t="n">
        <v>67185</v>
      </c>
      <c r="L1388" s="36" t="n">
        <v>4.3</v>
      </c>
      <c r="M1388" s="37" t="n">
        <v>0</v>
      </c>
      <c r="N1388" s="37" t="n">
        <v>0</v>
      </c>
      <c r="O1388" s="37" t="n">
        <v>0</v>
      </c>
      <c r="P1388" s="33"/>
    </row>
    <row r="1389" customFormat="false" ht="15" hidden="false" customHeight="false" outlineLevel="0" collapsed="false">
      <c r="A1389" s="33" t="s">
        <v>5661</v>
      </c>
      <c r="B1389" s="33" t="s">
        <v>5662</v>
      </c>
      <c r="C1389" s="33" t="s">
        <v>5663</v>
      </c>
      <c r="D1389" s="33" t="s">
        <v>5664</v>
      </c>
      <c r="E1389" s="33" t="s">
        <v>1866</v>
      </c>
      <c r="F1389" s="33" t="s">
        <v>685</v>
      </c>
      <c r="G1389" s="33" t="s">
        <v>686</v>
      </c>
      <c r="H1389" s="33" t="s">
        <v>750</v>
      </c>
      <c r="I1389" s="33" t="n">
        <v>181</v>
      </c>
      <c r="J1389" s="33" t="s">
        <v>785</v>
      </c>
      <c r="K1389" s="35" t="n">
        <v>67431</v>
      </c>
      <c r="L1389" s="36" t="n">
        <v>4.3</v>
      </c>
      <c r="M1389" s="37" t="n">
        <v>0</v>
      </c>
      <c r="N1389" s="37" t="n">
        <v>9000</v>
      </c>
      <c r="O1389" s="37" t="n">
        <v>0</v>
      </c>
      <c r="P1389" s="33" t="s">
        <v>692</v>
      </c>
    </row>
    <row r="1390" customFormat="false" ht="15" hidden="false" customHeight="false" outlineLevel="0" collapsed="false">
      <c r="A1390" s="33" t="s">
        <v>5665</v>
      </c>
      <c r="B1390" s="33"/>
      <c r="C1390" s="33" t="s">
        <v>5666</v>
      </c>
      <c r="D1390" s="33" t="s">
        <v>5381</v>
      </c>
      <c r="E1390" s="33" t="s">
        <v>2437</v>
      </c>
      <c r="F1390" s="33" t="s">
        <v>685</v>
      </c>
      <c r="G1390" s="33" t="s">
        <v>686</v>
      </c>
      <c r="H1390" s="33" t="s">
        <v>750</v>
      </c>
      <c r="I1390" s="33" t="n">
        <v>181</v>
      </c>
      <c r="J1390" s="33" t="s">
        <v>768</v>
      </c>
      <c r="K1390" s="35" t="n">
        <v>82375</v>
      </c>
      <c r="L1390" s="36" t="n">
        <v>6.3</v>
      </c>
      <c r="M1390" s="37" t="n">
        <v>500</v>
      </c>
      <c r="N1390" s="37" t="n">
        <v>9500</v>
      </c>
      <c r="O1390" s="37" t="n">
        <v>1</v>
      </c>
      <c r="P1390" s="33" t="s">
        <v>688</v>
      </c>
    </row>
    <row r="1391" customFormat="false" ht="15" hidden="false" customHeight="false" outlineLevel="0" collapsed="false">
      <c r="A1391" s="33" t="s">
        <v>5667</v>
      </c>
      <c r="B1391" s="33"/>
      <c r="C1391" s="33" t="s">
        <v>5668</v>
      </c>
      <c r="D1391" s="33" t="s">
        <v>4820</v>
      </c>
      <c r="E1391" s="33" t="s">
        <v>2437</v>
      </c>
      <c r="F1391" s="33" t="s">
        <v>685</v>
      </c>
      <c r="G1391" s="33" t="s">
        <v>686</v>
      </c>
      <c r="H1391" s="33" t="s">
        <v>750</v>
      </c>
      <c r="I1391" s="33" t="n">
        <v>181</v>
      </c>
      <c r="J1391" s="33" t="s">
        <v>768</v>
      </c>
      <c r="K1391" s="35" t="n">
        <v>66822</v>
      </c>
      <c r="L1391" s="36" t="n">
        <v>3.6</v>
      </c>
      <c r="M1391" s="37" t="n">
        <v>696</v>
      </c>
      <c r="N1391" s="37" t="n">
        <v>3937</v>
      </c>
      <c r="O1391" s="37" t="n">
        <v>0</v>
      </c>
      <c r="P1391" s="33" t="s">
        <v>688</v>
      </c>
    </row>
    <row r="1392" customFormat="false" ht="15" hidden="false" customHeight="false" outlineLevel="0" collapsed="false">
      <c r="A1392" s="33" t="s">
        <v>5669</v>
      </c>
      <c r="B1392" s="33" t="s">
        <v>5670</v>
      </c>
      <c r="C1392" s="33" t="s">
        <v>5671</v>
      </c>
      <c r="D1392" s="33" t="s">
        <v>5672</v>
      </c>
      <c r="E1392" s="33" t="s">
        <v>842</v>
      </c>
      <c r="F1392" s="33" t="s">
        <v>685</v>
      </c>
      <c r="G1392" s="33" t="s">
        <v>686</v>
      </c>
      <c r="H1392" s="33" t="s">
        <v>764</v>
      </c>
      <c r="I1392" s="33" t="n">
        <v>181</v>
      </c>
      <c r="J1392" s="33" t="s">
        <v>778</v>
      </c>
      <c r="K1392" s="35" t="n">
        <v>87773</v>
      </c>
      <c r="L1392" s="36" t="n">
        <v>7.2</v>
      </c>
      <c r="M1392" s="37" t="n">
        <v>900</v>
      </c>
      <c r="N1392" s="37" t="n">
        <v>18900</v>
      </c>
      <c r="O1392" s="37" t="n">
        <v>0</v>
      </c>
      <c r="P1392" s="33" t="s">
        <v>742</v>
      </c>
    </row>
    <row r="1393" customFormat="false" ht="15" hidden="false" customHeight="false" outlineLevel="0" collapsed="false">
      <c r="A1393" s="33" t="s">
        <v>5673</v>
      </c>
      <c r="B1393" s="33" t="s">
        <v>5674</v>
      </c>
      <c r="C1393" s="33" t="s">
        <v>5675</v>
      </c>
      <c r="D1393" s="33" t="s">
        <v>5676</v>
      </c>
      <c r="E1393" s="33" t="s">
        <v>1951</v>
      </c>
      <c r="F1393" s="33" t="s">
        <v>685</v>
      </c>
      <c r="G1393" s="33" t="s">
        <v>686</v>
      </c>
      <c r="H1393" s="33" t="s">
        <v>687</v>
      </c>
      <c r="I1393" s="33" t="n">
        <v>182</v>
      </c>
      <c r="J1393" s="33" t="s">
        <v>746</v>
      </c>
      <c r="K1393" s="35" t="n">
        <v>72441</v>
      </c>
      <c r="L1393" s="36" t="n">
        <v>5.3</v>
      </c>
      <c r="M1393" s="37" t="n">
        <v>3316</v>
      </c>
      <c r="N1393" s="37" t="n">
        <v>17806</v>
      </c>
      <c r="O1393" s="37" t="n">
        <v>16</v>
      </c>
      <c r="P1393" s="33" t="s">
        <v>688</v>
      </c>
    </row>
    <row r="1394" customFormat="false" ht="15" hidden="false" customHeight="false" outlineLevel="0" collapsed="false">
      <c r="A1394" s="33" t="s">
        <v>5677</v>
      </c>
      <c r="B1394" s="33" t="s">
        <v>5678</v>
      </c>
      <c r="C1394" s="33" t="s">
        <v>5679</v>
      </c>
      <c r="D1394" s="33" t="s">
        <v>5680</v>
      </c>
      <c r="E1394" s="33" t="s">
        <v>696</v>
      </c>
      <c r="F1394" s="33" t="s">
        <v>685</v>
      </c>
      <c r="G1394" s="33" t="s">
        <v>686</v>
      </c>
      <c r="H1394" s="33" t="s">
        <v>687</v>
      </c>
      <c r="I1394" s="33" t="n">
        <v>182</v>
      </c>
      <c r="J1394" s="33" t="s">
        <v>698</v>
      </c>
      <c r="K1394" s="35" t="n">
        <v>74085</v>
      </c>
      <c r="L1394" s="36" t="n">
        <v>5.3</v>
      </c>
      <c r="M1394" s="37" t="n">
        <v>1000</v>
      </c>
      <c r="N1394" s="37" t="n">
        <v>15000</v>
      </c>
      <c r="O1394" s="37" t="n">
        <v>1</v>
      </c>
      <c r="P1394" s="33" t="s">
        <v>692</v>
      </c>
    </row>
    <row r="1395" customFormat="false" ht="15" hidden="false" customHeight="false" outlineLevel="0" collapsed="false">
      <c r="A1395" s="33" t="s">
        <v>5681</v>
      </c>
      <c r="B1395" s="33" t="s">
        <v>5682</v>
      </c>
      <c r="C1395" s="33" t="s">
        <v>5683</v>
      </c>
      <c r="D1395" s="33" t="s">
        <v>5684</v>
      </c>
      <c r="E1395" s="33" t="s">
        <v>706</v>
      </c>
      <c r="F1395" s="33" t="s">
        <v>685</v>
      </c>
      <c r="G1395" s="33" t="s">
        <v>686</v>
      </c>
      <c r="H1395" s="33" t="s">
        <v>687</v>
      </c>
      <c r="I1395" s="33" t="n">
        <v>182</v>
      </c>
      <c r="J1395" s="33" t="s">
        <v>689</v>
      </c>
      <c r="K1395" s="35" t="n">
        <v>82976</v>
      </c>
      <c r="L1395" s="36" t="n">
        <v>5.6</v>
      </c>
      <c r="M1395" s="37" t="n">
        <v>0</v>
      </c>
      <c r="N1395" s="37" t="n">
        <v>2400</v>
      </c>
      <c r="O1395" s="37" t="n">
        <v>0</v>
      </c>
      <c r="P1395" s="33" t="s">
        <v>711</v>
      </c>
    </row>
    <row r="1396" customFormat="false" ht="15" hidden="false" customHeight="false" outlineLevel="0" collapsed="false">
      <c r="A1396" s="33" t="s">
        <v>5685</v>
      </c>
      <c r="B1396" s="33" t="s">
        <v>5686</v>
      </c>
      <c r="C1396" s="33" t="s">
        <v>5687</v>
      </c>
      <c r="D1396" s="33" t="s">
        <v>5688</v>
      </c>
      <c r="E1396" s="33" t="s">
        <v>706</v>
      </c>
      <c r="F1396" s="33" t="s">
        <v>685</v>
      </c>
      <c r="G1396" s="33" t="s">
        <v>686</v>
      </c>
      <c r="H1396" s="33" t="s">
        <v>687</v>
      </c>
      <c r="I1396" s="33" t="n">
        <v>182</v>
      </c>
      <c r="J1396" s="33" t="s">
        <v>703</v>
      </c>
      <c r="K1396" s="35" t="n">
        <v>55020</v>
      </c>
      <c r="L1396" s="36" t="n">
        <v>2.1</v>
      </c>
      <c r="M1396" s="37" t="n">
        <v>0</v>
      </c>
      <c r="N1396" s="37" t="n">
        <v>1613</v>
      </c>
      <c r="O1396" s="37" t="n">
        <v>0</v>
      </c>
      <c r="P1396" s="33" t="s">
        <v>760</v>
      </c>
    </row>
    <row r="1397" customFormat="false" ht="15" hidden="false" customHeight="false" outlineLevel="0" collapsed="false">
      <c r="A1397" s="33" t="s">
        <v>5689</v>
      </c>
      <c r="B1397" s="33" t="s">
        <v>5690</v>
      </c>
      <c r="C1397" s="33" t="s">
        <v>5691</v>
      </c>
      <c r="D1397" s="33" t="s">
        <v>5692</v>
      </c>
      <c r="E1397" s="33" t="s">
        <v>3119</v>
      </c>
      <c r="F1397" s="33" t="s">
        <v>685</v>
      </c>
      <c r="G1397" s="33" t="s">
        <v>686</v>
      </c>
      <c r="H1397" s="33" t="s">
        <v>750</v>
      </c>
      <c r="I1397" s="33" t="n">
        <v>182</v>
      </c>
      <c r="J1397" s="33" t="s">
        <v>799</v>
      </c>
      <c r="K1397" s="35" t="n">
        <v>53746</v>
      </c>
      <c r="L1397" s="36" t="n">
        <v>1.3</v>
      </c>
      <c r="M1397" s="37" t="n">
        <v>900</v>
      </c>
      <c r="N1397" s="37" t="n">
        <v>5500</v>
      </c>
      <c r="O1397" s="37" t="n">
        <v>1</v>
      </c>
      <c r="P1397" s="33" t="s">
        <v>692</v>
      </c>
    </row>
    <row r="1398" customFormat="false" ht="15" hidden="false" customHeight="false" outlineLevel="0" collapsed="false">
      <c r="A1398" s="33" t="s">
        <v>5693</v>
      </c>
      <c r="B1398" s="33" t="s">
        <v>5694</v>
      </c>
      <c r="C1398" s="33" t="s">
        <v>5695</v>
      </c>
      <c r="D1398" s="33" t="s">
        <v>988</v>
      </c>
      <c r="E1398" s="33" t="s">
        <v>2437</v>
      </c>
      <c r="F1398" s="33" t="s">
        <v>685</v>
      </c>
      <c r="G1398" s="33" t="s">
        <v>686</v>
      </c>
      <c r="H1398" s="33" t="s">
        <v>1768</v>
      </c>
      <c r="I1398" s="33" t="n">
        <v>182</v>
      </c>
      <c r="J1398" s="33" t="s">
        <v>768</v>
      </c>
      <c r="K1398" s="35" t="n">
        <v>83657</v>
      </c>
      <c r="L1398" s="36" t="n">
        <v>6.6</v>
      </c>
      <c r="M1398" s="37" t="n">
        <v>80</v>
      </c>
      <c r="N1398" s="37" t="n">
        <v>4478</v>
      </c>
      <c r="O1398" s="37" t="n">
        <v>1</v>
      </c>
      <c r="P1398" s="33" t="s">
        <v>692</v>
      </c>
    </row>
    <row r="1399" customFormat="false" ht="15" hidden="false" customHeight="false" outlineLevel="0" collapsed="false">
      <c r="A1399" s="33" t="s">
        <v>5696</v>
      </c>
      <c r="B1399" s="33" t="s">
        <v>5697</v>
      </c>
      <c r="C1399" s="33" t="s">
        <v>5698</v>
      </c>
      <c r="D1399" s="33" t="s">
        <v>5430</v>
      </c>
      <c r="E1399" s="33" t="s">
        <v>842</v>
      </c>
      <c r="F1399" s="33" t="s">
        <v>685</v>
      </c>
      <c r="G1399" s="33" t="s">
        <v>686</v>
      </c>
      <c r="H1399" s="33" t="s">
        <v>687</v>
      </c>
      <c r="I1399" s="33" t="n">
        <v>182</v>
      </c>
      <c r="J1399" s="33" t="s">
        <v>774</v>
      </c>
      <c r="K1399" s="35" t="n">
        <v>62762</v>
      </c>
      <c r="L1399" s="36" t="n">
        <v>2.4</v>
      </c>
      <c r="M1399" s="37" t="n">
        <v>3692</v>
      </c>
      <c r="N1399" s="37" t="n">
        <v>1858</v>
      </c>
      <c r="O1399" s="37" t="n">
        <v>0</v>
      </c>
      <c r="P1399" s="33" t="s">
        <v>688</v>
      </c>
    </row>
    <row r="1400" customFormat="false" ht="15" hidden="false" customHeight="false" outlineLevel="0" collapsed="false">
      <c r="A1400" s="33" t="s">
        <v>5699</v>
      </c>
      <c r="B1400" s="33" t="s">
        <v>5700</v>
      </c>
      <c r="C1400" s="33" t="s">
        <v>5701</v>
      </c>
      <c r="D1400" s="33" t="s">
        <v>5702</v>
      </c>
      <c r="E1400" s="33" t="s">
        <v>852</v>
      </c>
      <c r="F1400" s="33" t="s">
        <v>685</v>
      </c>
      <c r="G1400" s="33" t="s">
        <v>686</v>
      </c>
      <c r="H1400" s="33" t="s">
        <v>733</v>
      </c>
      <c r="I1400" s="33" t="n">
        <v>182</v>
      </c>
      <c r="J1400" s="33" t="s">
        <v>864</v>
      </c>
      <c r="K1400" s="35" t="n">
        <v>73275</v>
      </c>
      <c r="L1400" s="36" t="n">
        <v>4.4</v>
      </c>
      <c r="M1400" s="37" t="n">
        <v>0</v>
      </c>
      <c r="N1400" s="37" t="n">
        <v>1300</v>
      </c>
      <c r="O1400" s="37" t="n">
        <v>0</v>
      </c>
      <c r="P1400" s="33" t="s">
        <v>723</v>
      </c>
    </row>
    <row r="1401" customFormat="false" ht="15" hidden="false" customHeight="false" outlineLevel="0" collapsed="false">
      <c r="A1401" s="33" t="s">
        <v>5703</v>
      </c>
      <c r="B1401" s="33" t="s">
        <v>5703</v>
      </c>
      <c r="C1401" s="33" t="s">
        <v>5704</v>
      </c>
      <c r="D1401" s="33" t="s">
        <v>5705</v>
      </c>
      <c r="E1401" s="33"/>
      <c r="F1401" s="33" t="s">
        <v>685</v>
      </c>
      <c r="G1401" s="33" t="s">
        <v>686</v>
      </c>
      <c r="H1401" s="33" t="s">
        <v>1003</v>
      </c>
      <c r="I1401" s="33" t="n">
        <v>182</v>
      </c>
      <c r="J1401" s="33" t="s">
        <v>720</v>
      </c>
      <c r="K1401" s="35"/>
      <c r="L1401" s="36"/>
      <c r="M1401" s="37" t="n">
        <v>0</v>
      </c>
      <c r="N1401" s="37" t="n">
        <v>0</v>
      </c>
      <c r="O1401" s="37" t="n">
        <v>0</v>
      </c>
      <c r="P1401" s="33"/>
    </row>
    <row r="1402" customFormat="false" ht="15" hidden="false" customHeight="false" outlineLevel="0" collapsed="false">
      <c r="A1402" s="33" t="s">
        <v>5706</v>
      </c>
      <c r="B1402" s="33"/>
      <c r="C1402" s="33" t="s">
        <v>5707</v>
      </c>
      <c r="D1402" s="33" t="s">
        <v>5708</v>
      </c>
      <c r="E1402" s="33" t="s">
        <v>3119</v>
      </c>
      <c r="F1402" s="33" t="s">
        <v>685</v>
      </c>
      <c r="G1402" s="33" t="s">
        <v>686</v>
      </c>
      <c r="H1402" s="33" t="s">
        <v>750</v>
      </c>
      <c r="I1402" s="33" t="n">
        <v>183</v>
      </c>
      <c r="J1402" s="33" t="s">
        <v>793</v>
      </c>
      <c r="K1402" s="35" t="n">
        <v>62759</v>
      </c>
      <c r="L1402" s="36" t="n">
        <v>3</v>
      </c>
      <c r="M1402" s="37" t="n">
        <v>500</v>
      </c>
      <c r="N1402" s="37" t="n">
        <v>7500</v>
      </c>
      <c r="O1402" s="37" t="n">
        <v>0</v>
      </c>
      <c r="P1402" s="33" t="s">
        <v>760</v>
      </c>
    </row>
    <row r="1403" customFormat="false" ht="15" hidden="false" customHeight="false" outlineLevel="0" collapsed="false">
      <c r="A1403" s="33" t="s">
        <v>5709</v>
      </c>
      <c r="B1403" s="33"/>
      <c r="C1403" s="33" t="s">
        <v>5710</v>
      </c>
      <c r="D1403" s="33" t="s">
        <v>5711</v>
      </c>
      <c r="E1403" s="33" t="s">
        <v>1866</v>
      </c>
      <c r="F1403" s="33" t="s">
        <v>685</v>
      </c>
      <c r="G1403" s="33" t="s">
        <v>686</v>
      </c>
      <c r="H1403" s="33" t="s">
        <v>687</v>
      </c>
      <c r="I1403" s="33" t="n">
        <v>183</v>
      </c>
      <c r="J1403" s="33" t="s">
        <v>873</v>
      </c>
      <c r="K1403" s="35" t="n">
        <v>71993</v>
      </c>
      <c r="L1403" s="36" t="n">
        <v>4.7</v>
      </c>
      <c r="M1403" s="37" t="n">
        <v>0</v>
      </c>
      <c r="N1403" s="37" t="n">
        <v>6000</v>
      </c>
      <c r="O1403" s="37" t="n">
        <v>0</v>
      </c>
      <c r="P1403" s="33" t="s">
        <v>700</v>
      </c>
    </row>
    <row r="1404" customFormat="false" ht="15" hidden="false" customHeight="false" outlineLevel="0" collapsed="false">
      <c r="A1404" s="33" t="s">
        <v>5712</v>
      </c>
      <c r="B1404" s="33" t="s">
        <v>5713</v>
      </c>
      <c r="C1404" s="33" t="s">
        <v>5714</v>
      </c>
      <c r="D1404" s="33" t="s">
        <v>5715</v>
      </c>
      <c r="E1404" s="33" t="s">
        <v>1343</v>
      </c>
      <c r="F1404" s="33" t="s">
        <v>685</v>
      </c>
      <c r="G1404" s="33" t="s">
        <v>686</v>
      </c>
      <c r="H1404" s="33" t="s">
        <v>687</v>
      </c>
      <c r="I1404" s="33" t="n">
        <v>183</v>
      </c>
      <c r="J1404" s="33" t="s">
        <v>832</v>
      </c>
      <c r="K1404" s="35" t="n">
        <v>99019</v>
      </c>
      <c r="L1404" s="36" t="n">
        <v>9.2</v>
      </c>
      <c r="M1404" s="37" t="n">
        <v>23096</v>
      </c>
      <c r="N1404" s="37" t="n">
        <v>15177</v>
      </c>
      <c r="O1404" s="37" t="n">
        <v>0</v>
      </c>
      <c r="P1404" s="33" t="s">
        <v>723</v>
      </c>
    </row>
    <row r="1405" customFormat="false" ht="15" hidden="false" customHeight="false" outlineLevel="0" collapsed="false">
      <c r="A1405" s="33" t="s">
        <v>5716</v>
      </c>
      <c r="B1405" s="33" t="s">
        <v>5717</v>
      </c>
      <c r="C1405" s="33" t="s">
        <v>5718</v>
      </c>
      <c r="D1405" s="33" t="s">
        <v>2425</v>
      </c>
      <c r="E1405" s="33" t="s">
        <v>5190</v>
      </c>
      <c r="F1405" s="33" t="s">
        <v>685</v>
      </c>
      <c r="G1405" s="33" t="s">
        <v>686</v>
      </c>
      <c r="H1405" s="33" t="s">
        <v>687</v>
      </c>
      <c r="I1405" s="33" t="n">
        <v>183</v>
      </c>
      <c r="J1405" s="33" t="s">
        <v>825</v>
      </c>
      <c r="K1405" s="35" t="n">
        <v>91205</v>
      </c>
      <c r="L1405" s="36" t="n">
        <v>7.5</v>
      </c>
      <c r="M1405" s="37" t="n">
        <v>9810</v>
      </c>
      <c r="N1405" s="37" t="n">
        <v>17916</v>
      </c>
      <c r="O1405" s="37" t="n">
        <v>5</v>
      </c>
      <c r="P1405" s="33" t="s">
        <v>688</v>
      </c>
    </row>
    <row r="1406" customFormat="false" ht="15" hidden="false" customHeight="false" outlineLevel="0" collapsed="false">
      <c r="A1406" s="33" t="s">
        <v>5719</v>
      </c>
      <c r="B1406" s="33" t="s">
        <v>5720</v>
      </c>
      <c r="C1406" s="33" t="s">
        <v>5721</v>
      </c>
      <c r="D1406" s="33" t="s">
        <v>5719</v>
      </c>
      <c r="E1406" s="33" t="s">
        <v>817</v>
      </c>
      <c r="F1406" s="33" t="s">
        <v>685</v>
      </c>
      <c r="G1406" s="33" t="s">
        <v>686</v>
      </c>
      <c r="H1406" s="33" t="s">
        <v>687</v>
      </c>
      <c r="I1406" s="33" t="n">
        <v>183</v>
      </c>
      <c r="J1406" s="33" t="s">
        <v>876</v>
      </c>
      <c r="K1406" s="35" t="n">
        <v>72987</v>
      </c>
      <c r="L1406" s="36" t="n">
        <v>3.5</v>
      </c>
      <c r="M1406" s="37" t="n">
        <v>1280</v>
      </c>
      <c r="N1406" s="37" t="n">
        <v>2670</v>
      </c>
      <c r="O1406" s="37" t="n">
        <v>0</v>
      </c>
      <c r="P1406" s="33" t="s">
        <v>692</v>
      </c>
    </row>
    <row r="1407" customFormat="false" ht="15" hidden="false" customHeight="false" outlineLevel="0" collapsed="false">
      <c r="A1407" s="33" t="s">
        <v>5722</v>
      </c>
      <c r="B1407" s="33"/>
      <c r="C1407" s="33" t="s">
        <v>5723</v>
      </c>
      <c r="D1407" s="33" t="s">
        <v>2626</v>
      </c>
      <c r="E1407" s="33" t="s">
        <v>2592</v>
      </c>
      <c r="F1407" s="33" t="s">
        <v>685</v>
      </c>
      <c r="G1407" s="33" t="s">
        <v>686</v>
      </c>
      <c r="H1407" s="33" t="s">
        <v>687</v>
      </c>
      <c r="I1407" s="33" t="n">
        <v>183</v>
      </c>
      <c r="J1407" s="33" t="s">
        <v>799</v>
      </c>
      <c r="K1407" s="35" t="n">
        <v>65172</v>
      </c>
      <c r="L1407" s="36" t="n">
        <v>3.3</v>
      </c>
      <c r="M1407" s="37" t="n">
        <v>0</v>
      </c>
      <c r="N1407" s="37" t="n">
        <v>2500</v>
      </c>
      <c r="O1407" s="37" t="n">
        <v>1</v>
      </c>
      <c r="P1407" s="33" t="s">
        <v>688</v>
      </c>
    </row>
    <row r="1408" customFormat="false" ht="15" hidden="false" customHeight="false" outlineLevel="0" collapsed="false">
      <c r="A1408" s="33" t="s">
        <v>5724</v>
      </c>
      <c r="B1408" s="33" t="s">
        <v>5725</v>
      </c>
      <c r="C1408" s="33" t="s">
        <v>5726</v>
      </c>
      <c r="D1408" s="33" t="s">
        <v>5727</v>
      </c>
      <c r="E1408" s="33" t="s">
        <v>696</v>
      </c>
      <c r="F1408" s="33" t="s">
        <v>685</v>
      </c>
      <c r="G1408" s="33" t="s">
        <v>686</v>
      </c>
      <c r="H1408" s="33" t="s">
        <v>750</v>
      </c>
      <c r="I1408" s="33" t="n">
        <v>184</v>
      </c>
      <c r="J1408" s="33" t="s">
        <v>693</v>
      </c>
      <c r="K1408" s="35" t="n">
        <v>51410</v>
      </c>
      <c r="L1408" s="36" t="n">
        <v>1.9</v>
      </c>
      <c r="M1408" s="37" t="n">
        <v>348</v>
      </c>
      <c r="N1408" s="37" t="n">
        <v>980</v>
      </c>
      <c r="O1408" s="37" t="n">
        <v>0</v>
      </c>
      <c r="P1408" s="33" t="s">
        <v>688</v>
      </c>
    </row>
    <row r="1409" customFormat="false" ht="15" hidden="false" customHeight="false" outlineLevel="0" collapsed="false">
      <c r="A1409" s="33" t="s">
        <v>5728</v>
      </c>
      <c r="B1409" s="33" t="s">
        <v>5729</v>
      </c>
      <c r="C1409" s="33" t="s">
        <v>5730</v>
      </c>
      <c r="D1409" s="33" t="s">
        <v>5731</v>
      </c>
      <c r="E1409" s="33" t="s">
        <v>749</v>
      </c>
      <c r="F1409" s="33" t="s">
        <v>685</v>
      </c>
      <c r="G1409" s="33" t="s">
        <v>686</v>
      </c>
      <c r="H1409" s="33" t="s">
        <v>750</v>
      </c>
      <c r="I1409" s="33" t="n">
        <v>184</v>
      </c>
      <c r="J1409" s="33" t="s">
        <v>746</v>
      </c>
      <c r="K1409" s="35" t="n">
        <v>62197</v>
      </c>
      <c r="L1409" s="36" t="n">
        <v>3.2</v>
      </c>
      <c r="M1409" s="37" t="n">
        <v>0</v>
      </c>
      <c r="N1409" s="37" t="n">
        <v>16180</v>
      </c>
      <c r="O1409" s="37" t="n">
        <v>0</v>
      </c>
      <c r="P1409" s="33" t="s">
        <v>692</v>
      </c>
    </row>
    <row r="1410" customFormat="false" ht="15" hidden="false" customHeight="false" outlineLevel="0" collapsed="false">
      <c r="A1410" s="33" t="s">
        <v>5732</v>
      </c>
      <c r="B1410" s="33"/>
      <c r="C1410" s="33" t="s">
        <v>5733</v>
      </c>
      <c r="D1410" s="33" t="s">
        <v>5734</v>
      </c>
      <c r="E1410" s="33" t="s">
        <v>754</v>
      </c>
      <c r="F1410" s="33" t="s">
        <v>685</v>
      </c>
      <c r="G1410" s="33" t="s">
        <v>686</v>
      </c>
      <c r="H1410" s="33" t="s">
        <v>687</v>
      </c>
      <c r="I1410" s="33" t="n">
        <v>184</v>
      </c>
      <c r="J1410" s="33" t="s">
        <v>765</v>
      </c>
      <c r="K1410" s="35" t="n">
        <v>69400</v>
      </c>
      <c r="L1410" s="36" t="n">
        <v>4.5</v>
      </c>
      <c r="M1410" s="37" t="n">
        <v>600</v>
      </c>
      <c r="N1410" s="37" t="n">
        <v>3900</v>
      </c>
      <c r="O1410" s="37" t="n">
        <v>0</v>
      </c>
      <c r="P1410" s="33" t="s">
        <v>688</v>
      </c>
    </row>
    <row r="1411" customFormat="false" ht="15" hidden="false" customHeight="false" outlineLevel="0" collapsed="false">
      <c r="A1411" s="33" t="s">
        <v>5735</v>
      </c>
      <c r="B1411" s="33" t="s">
        <v>5736</v>
      </c>
      <c r="C1411" s="33" t="s">
        <v>5737</v>
      </c>
      <c r="D1411" s="33" t="s">
        <v>5738</v>
      </c>
      <c r="E1411" s="33" t="s">
        <v>1866</v>
      </c>
      <c r="F1411" s="33" t="s">
        <v>685</v>
      </c>
      <c r="G1411" s="33" t="s">
        <v>686</v>
      </c>
      <c r="H1411" s="33" t="s">
        <v>733</v>
      </c>
      <c r="I1411" s="33" t="n">
        <v>184</v>
      </c>
      <c r="J1411" s="33" t="s">
        <v>873</v>
      </c>
      <c r="K1411" s="35" t="n">
        <v>68945</v>
      </c>
      <c r="L1411" s="36" t="n">
        <v>4</v>
      </c>
      <c r="M1411" s="37" t="n">
        <v>200</v>
      </c>
      <c r="N1411" s="37" t="n">
        <v>5690</v>
      </c>
      <c r="O1411" s="37" t="n">
        <v>2</v>
      </c>
      <c r="P1411" s="33" t="s">
        <v>700</v>
      </c>
    </row>
    <row r="1412" customFormat="false" ht="15" hidden="false" customHeight="false" outlineLevel="0" collapsed="false">
      <c r="A1412" s="33" t="s">
        <v>5739</v>
      </c>
      <c r="B1412" s="33"/>
      <c r="C1412" s="33" t="s">
        <v>5222</v>
      </c>
      <c r="D1412" s="33" t="s">
        <v>5222</v>
      </c>
      <c r="E1412" s="33" t="s">
        <v>1866</v>
      </c>
      <c r="F1412" s="33" t="s">
        <v>685</v>
      </c>
      <c r="G1412" s="33" t="s">
        <v>686</v>
      </c>
      <c r="H1412" s="33" t="s">
        <v>687</v>
      </c>
      <c r="I1412" s="33" t="n">
        <v>184</v>
      </c>
      <c r="J1412" s="33" t="s">
        <v>785</v>
      </c>
      <c r="K1412" s="35" t="n">
        <v>59188</v>
      </c>
      <c r="L1412" s="36" t="n">
        <v>3.1</v>
      </c>
      <c r="M1412" s="37" t="n">
        <v>0</v>
      </c>
      <c r="N1412" s="37" t="n">
        <v>10000</v>
      </c>
      <c r="O1412" s="37" t="n">
        <v>0</v>
      </c>
      <c r="P1412" s="33" t="s">
        <v>700</v>
      </c>
    </row>
    <row r="1413" customFormat="false" ht="15" hidden="false" customHeight="false" outlineLevel="0" collapsed="false">
      <c r="A1413" s="33" t="s">
        <v>5740</v>
      </c>
      <c r="B1413" s="33" t="s">
        <v>5741</v>
      </c>
      <c r="C1413" s="33" t="s">
        <v>5742</v>
      </c>
      <c r="D1413" s="33" t="s">
        <v>5743</v>
      </c>
      <c r="E1413" s="33" t="s">
        <v>842</v>
      </c>
      <c r="F1413" s="33" t="s">
        <v>685</v>
      </c>
      <c r="G1413" s="33" t="s">
        <v>686</v>
      </c>
      <c r="H1413" s="33" t="s">
        <v>750</v>
      </c>
      <c r="I1413" s="33" t="n">
        <v>184</v>
      </c>
      <c r="J1413" s="33" t="s">
        <v>839</v>
      </c>
      <c r="K1413" s="35" t="n">
        <v>60904</v>
      </c>
      <c r="L1413" s="36" t="n">
        <v>2.3</v>
      </c>
      <c r="M1413" s="37" t="n">
        <v>167</v>
      </c>
      <c r="N1413" s="37" t="n">
        <v>300</v>
      </c>
      <c r="O1413" s="37" t="n">
        <v>1</v>
      </c>
      <c r="P1413" s="33" t="s">
        <v>688</v>
      </c>
    </row>
    <row r="1414" customFormat="false" ht="15" hidden="false" customHeight="false" outlineLevel="0" collapsed="false">
      <c r="A1414" s="33" t="s">
        <v>5744</v>
      </c>
      <c r="B1414" s="33" t="s">
        <v>5745</v>
      </c>
      <c r="C1414" s="33" t="s">
        <v>5746</v>
      </c>
      <c r="D1414" s="33" t="s">
        <v>5747</v>
      </c>
      <c r="E1414" s="33" t="s">
        <v>852</v>
      </c>
      <c r="F1414" s="33" t="s">
        <v>685</v>
      </c>
      <c r="G1414" s="33" t="s">
        <v>686</v>
      </c>
      <c r="H1414" s="33" t="s">
        <v>750</v>
      </c>
      <c r="I1414" s="33" t="n">
        <v>184</v>
      </c>
      <c r="J1414" s="33" t="s">
        <v>849</v>
      </c>
      <c r="K1414" s="35" t="n">
        <v>65389</v>
      </c>
      <c r="L1414" s="36" t="n">
        <v>3.9</v>
      </c>
      <c r="M1414" s="37" t="n">
        <v>227</v>
      </c>
      <c r="N1414" s="37" t="n">
        <v>607</v>
      </c>
      <c r="O1414" s="37" t="n">
        <v>0</v>
      </c>
      <c r="P1414" s="33" t="s">
        <v>688</v>
      </c>
    </row>
    <row r="1415" customFormat="false" ht="15" hidden="false" customHeight="false" outlineLevel="0" collapsed="false">
      <c r="A1415" s="33" t="s">
        <v>5748</v>
      </c>
      <c r="B1415" s="33"/>
      <c r="C1415" s="33" t="s">
        <v>5749</v>
      </c>
      <c r="D1415" s="33" t="s">
        <v>5750</v>
      </c>
      <c r="E1415" s="33" t="s">
        <v>2215</v>
      </c>
      <c r="F1415" s="33" t="s">
        <v>883</v>
      </c>
      <c r="G1415" s="33" t="s">
        <v>686</v>
      </c>
      <c r="H1415" s="33" t="s">
        <v>687</v>
      </c>
      <c r="I1415" s="33" t="n">
        <v>184</v>
      </c>
      <c r="J1415" s="33" t="s">
        <v>751</v>
      </c>
      <c r="K1415" s="35" t="n">
        <v>72547</v>
      </c>
      <c r="L1415" s="36" t="n">
        <v>3.8</v>
      </c>
      <c r="M1415" s="37" t="n">
        <v>0</v>
      </c>
      <c r="N1415" s="37" t="n">
        <v>0</v>
      </c>
      <c r="O1415" s="37" t="n">
        <v>0</v>
      </c>
      <c r="P1415" s="33"/>
    </row>
    <row r="1416" customFormat="false" ht="15" hidden="false" customHeight="false" outlineLevel="0" collapsed="false">
      <c r="A1416" s="33" t="s">
        <v>5751</v>
      </c>
      <c r="B1416" s="33" t="s">
        <v>5752</v>
      </c>
      <c r="C1416" s="33" t="s">
        <v>3986</v>
      </c>
      <c r="D1416" s="33" t="s">
        <v>3987</v>
      </c>
      <c r="E1416" s="33" t="s">
        <v>684</v>
      </c>
      <c r="F1416" s="33" t="s">
        <v>685</v>
      </c>
      <c r="G1416" s="33" t="s">
        <v>686</v>
      </c>
      <c r="H1416" s="33" t="s">
        <v>687</v>
      </c>
      <c r="I1416" s="33" t="n">
        <v>185</v>
      </c>
      <c r="J1416" s="33" t="s">
        <v>681</v>
      </c>
      <c r="K1416" s="35" t="n">
        <v>62169</v>
      </c>
      <c r="L1416" s="36" t="n">
        <v>3.2</v>
      </c>
      <c r="M1416" s="37" t="n">
        <v>0</v>
      </c>
      <c r="N1416" s="37" t="n">
        <v>7500</v>
      </c>
      <c r="O1416" s="37" t="n">
        <v>0</v>
      </c>
      <c r="P1416" s="33" t="s">
        <v>688</v>
      </c>
    </row>
    <row r="1417" customFormat="false" ht="15" hidden="false" customHeight="false" outlineLevel="0" collapsed="false">
      <c r="A1417" s="33" t="s">
        <v>5753</v>
      </c>
      <c r="B1417" s="33" t="s">
        <v>5754</v>
      </c>
      <c r="C1417" s="33" t="s">
        <v>5755</v>
      </c>
      <c r="D1417" s="33" t="s">
        <v>5756</v>
      </c>
      <c r="E1417" s="33" t="s">
        <v>4368</v>
      </c>
      <c r="F1417" s="33" t="s">
        <v>685</v>
      </c>
      <c r="G1417" s="33" t="s">
        <v>686</v>
      </c>
      <c r="H1417" s="33" t="s">
        <v>764</v>
      </c>
      <c r="I1417" s="33" t="n">
        <v>185</v>
      </c>
      <c r="J1417" s="33" t="s">
        <v>876</v>
      </c>
      <c r="K1417" s="35" t="n">
        <v>67706</v>
      </c>
      <c r="L1417" s="36" t="n">
        <v>3.7</v>
      </c>
      <c r="M1417" s="37" t="n">
        <v>0</v>
      </c>
      <c r="N1417" s="37" t="n">
        <v>21500</v>
      </c>
      <c r="O1417" s="37" t="n">
        <v>2</v>
      </c>
      <c r="P1417" s="33" t="s">
        <v>692</v>
      </c>
    </row>
    <row r="1418" customFormat="false" ht="15" hidden="false" customHeight="false" outlineLevel="0" collapsed="false">
      <c r="A1418" s="33" t="s">
        <v>5757</v>
      </c>
      <c r="B1418" s="33" t="s">
        <v>5758</v>
      </c>
      <c r="C1418" s="33" t="s">
        <v>5759</v>
      </c>
      <c r="D1418" s="33" t="s">
        <v>5193</v>
      </c>
      <c r="E1418" s="33" t="s">
        <v>3119</v>
      </c>
      <c r="F1418" s="33" t="s">
        <v>685</v>
      </c>
      <c r="G1418" s="33" t="s">
        <v>686</v>
      </c>
      <c r="H1418" s="33" t="s">
        <v>687</v>
      </c>
      <c r="I1418" s="33" t="n">
        <v>185</v>
      </c>
      <c r="J1418" s="33" t="s">
        <v>761</v>
      </c>
      <c r="K1418" s="35" t="n">
        <v>74056</v>
      </c>
      <c r="L1418" s="36" t="n">
        <v>4.6</v>
      </c>
      <c r="M1418" s="37" t="n">
        <v>3479</v>
      </c>
      <c r="N1418" s="37" t="n">
        <v>6506</v>
      </c>
      <c r="O1418" s="37" t="n">
        <v>5</v>
      </c>
      <c r="P1418" s="33" t="s">
        <v>688</v>
      </c>
    </row>
    <row r="1419" customFormat="false" ht="15" hidden="false" customHeight="false" outlineLevel="0" collapsed="false">
      <c r="A1419" s="33" t="s">
        <v>5760</v>
      </c>
      <c r="B1419" s="33" t="s">
        <v>5761</v>
      </c>
      <c r="C1419" s="33" t="s">
        <v>5762</v>
      </c>
      <c r="D1419" s="33" t="s">
        <v>5763</v>
      </c>
      <c r="E1419" s="33" t="s">
        <v>5590</v>
      </c>
      <c r="F1419" s="33" t="s">
        <v>685</v>
      </c>
      <c r="G1419" s="33" t="s">
        <v>686</v>
      </c>
      <c r="H1419" s="33" t="s">
        <v>733</v>
      </c>
      <c r="I1419" s="33" t="n">
        <v>185</v>
      </c>
      <c r="J1419" s="33" t="s">
        <v>681</v>
      </c>
      <c r="K1419" s="35" t="n">
        <v>53372</v>
      </c>
      <c r="L1419" s="36" t="n">
        <v>1.8</v>
      </c>
      <c r="M1419" s="37" t="n">
        <v>0</v>
      </c>
      <c r="N1419" s="37" t="n">
        <v>2400</v>
      </c>
      <c r="O1419" s="37" t="n">
        <v>0</v>
      </c>
      <c r="P1419" s="33" t="s">
        <v>688</v>
      </c>
    </row>
    <row r="1420" customFormat="false" ht="15" hidden="false" customHeight="false" outlineLevel="0" collapsed="false">
      <c r="A1420" s="33" t="s">
        <v>5764</v>
      </c>
      <c r="B1420" s="33"/>
      <c r="C1420" s="33" t="s">
        <v>5765</v>
      </c>
      <c r="D1420" s="33" t="s">
        <v>5766</v>
      </c>
      <c r="E1420" s="33" t="s">
        <v>3336</v>
      </c>
      <c r="F1420" s="33" t="s">
        <v>685</v>
      </c>
      <c r="G1420" s="33" t="s">
        <v>686</v>
      </c>
      <c r="H1420" s="33" t="s">
        <v>750</v>
      </c>
      <c r="I1420" s="33" t="n">
        <v>185</v>
      </c>
      <c r="J1420" s="33" t="s">
        <v>746</v>
      </c>
      <c r="K1420" s="35" t="n">
        <v>85179</v>
      </c>
      <c r="L1420" s="36" t="n">
        <v>6.8</v>
      </c>
      <c r="M1420" s="37" t="n">
        <v>0</v>
      </c>
      <c r="N1420" s="37" t="n">
        <v>3200</v>
      </c>
      <c r="O1420" s="37" t="n">
        <v>1</v>
      </c>
      <c r="P1420" s="33" t="s">
        <v>688</v>
      </c>
    </row>
    <row r="1421" customFormat="false" ht="15" hidden="false" customHeight="false" outlineLevel="0" collapsed="false">
      <c r="A1421" s="33" t="s">
        <v>5767</v>
      </c>
      <c r="B1421" s="33" t="s">
        <v>5768</v>
      </c>
      <c r="C1421" s="33" t="s">
        <v>5769</v>
      </c>
      <c r="D1421" s="33" t="s">
        <v>5770</v>
      </c>
      <c r="E1421" s="33" t="s">
        <v>3336</v>
      </c>
      <c r="F1421" s="33" t="s">
        <v>685</v>
      </c>
      <c r="G1421" s="33" t="s">
        <v>686</v>
      </c>
      <c r="H1421" s="33" t="s">
        <v>750</v>
      </c>
      <c r="I1421" s="33" t="n">
        <v>185</v>
      </c>
      <c r="J1421" s="33" t="s">
        <v>746</v>
      </c>
      <c r="K1421" s="35" t="n">
        <v>78903</v>
      </c>
      <c r="L1421" s="36" t="n">
        <v>5.6</v>
      </c>
      <c r="M1421" s="37" t="n">
        <v>50</v>
      </c>
      <c r="N1421" s="37" t="n">
        <v>1533</v>
      </c>
      <c r="O1421" s="37" t="n">
        <v>9</v>
      </c>
      <c r="P1421" s="33" t="s">
        <v>711</v>
      </c>
    </row>
    <row r="1422" customFormat="false" ht="15" hidden="false" customHeight="false" outlineLevel="0" collapsed="false">
      <c r="A1422" s="33" t="s">
        <v>5771</v>
      </c>
      <c r="B1422" s="33" t="s">
        <v>5772</v>
      </c>
      <c r="C1422" s="33" t="s">
        <v>5773</v>
      </c>
      <c r="D1422" s="33" t="s">
        <v>5774</v>
      </c>
      <c r="E1422" s="33" t="s">
        <v>696</v>
      </c>
      <c r="F1422" s="33" t="s">
        <v>685</v>
      </c>
      <c r="G1422" s="33" t="s">
        <v>686</v>
      </c>
      <c r="H1422" s="33" t="s">
        <v>687</v>
      </c>
      <c r="I1422" s="33" t="n">
        <v>186</v>
      </c>
      <c r="J1422" s="33" t="s">
        <v>693</v>
      </c>
      <c r="K1422" s="35" t="n">
        <v>54678</v>
      </c>
      <c r="L1422" s="36" t="n">
        <v>2.2</v>
      </c>
      <c r="M1422" s="37" t="n">
        <v>319</v>
      </c>
      <c r="N1422" s="37" t="n">
        <v>493</v>
      </c>
      <c r="O1422" s="37" t="n">
        <v>0</v>
      </c>
      <c r="P1422" s="33" t="s">
        <v>692</v>
      </c>
    </row>
    <row r="1423" customFormat="false" ht="15" hidden="false" customHeight="false" outlineLevel="0" collapsed="false">
      <c r="A1423" s="33" t="s">
        <v>5775</v>
      </c>
      <c r="B1423" s="33" t="s">
        <v>5776</v>
      </c>
      <c r="C1423" s="33" t="s">
        <v>5777</v>
      </c>
      <c r="D1423" s="33" t="s">
        <v>5778</v>
      </c>
      <c r="E1423" s="33" t="s">
        <v>5779</v>
      </c>
      <c r="F1423" s="33" t="s">
        <v>685</v>
      </c>
      <c r="G1423" s="33" t="s">
        <v>686</v>
      </c>
      <c r="H1423" s="33" t="s">
        <v>750</v>
      </c>
      <c r="I1423" s="33" t="n">
        <v>186</v>
      </c>
      <c r="J1423" s="33" t="s">
        <v>703</v>
      </c>
      <c r="K1423" s="35" t="n">
        <v>72443</v>
      </c>
      <c r="L1423" s="36" t="n">
        <v>4.5</v>
      </c>
      <c r="M1423" s="37" t="n">
        <v>400</v>
      </c>
      <c r="N1423" s="37" t="n">
        <v>32000</v>
      </c>
      <c r="O1423" s="37" t="n">
        <v>0</v>
      </c>
      <c r="P1423" s="33" t="s">
        <v>692</v>
      </c>
    </row>
    <row r="1424" customFormat="false" ht="15" hidden="false" customHeight="false" outlineLevel="0" collapsed="false">
      <c r="A1424" s="33" t="s">
        <v>5780</v>
      </c>
      <c r="B1424" s="33" t="s">
        <v>5781</v>
      </c>
      <c r="C1424" s="33" t="s">
        <v>5782</v>
      </c>
      <c r="D1424" s="33" t="s">
        <v>5598</v>
      </c>
      <c r="E1424" s="33" t="s">
        <v>3375</v>
      </c>
      <c r="F1424" s="33" t="s">
        <v>685</v>
      </c>
      <c r="G1424" s="33" t="s">
        <v>686</v>
      </c>
      <c r="H1424" s="33" t="s">
        <v>750</v>
      </c>
      <c r="I1424" s="33" t="n">
        <v>186</v>
      </c>
      <c r="J1424" s="33" t="s">
        <v>864</v>
      </c>
      <c r="K1424" s="35" t="n">
        <v>81192</v>
      </c>
      <c r="L1424" s="36" t="n">
        <v>6.1</v>
      </c>
      <c r="M1424" s="37" t="n">
        <v>54</v>
      </c>
      <c r="N1424" s="37" t="n">
        <v>8823</v>
      </c>
      <c r="O1424" s="37" t="n">
        <v>1</v>
      </c>
      <c r="P1424" s="33" t="s">
        <v>711</v>
      </c>
    </row>
    <row r="1425" customFormat="false" ht="15" hidden="false" customHeight="false" outlineLevel="0" collapsed="false">
      <c r="A1425" s="33" t="s">
        <v>5783</v>
      </c>
      <c r="B1425" s="33" t="s">
        <v>5784</v>
      </c>
      <c r="C1425" s="33" t="s">
        <v>5785</v>
      </c>
      <c r="D1425" s="33" t="s">
        <v>5786</v>
      </c>
      <c r="E1425" s="33" t="s">
        <v>852</v>
      </c>
      <c r="F1425" s="33" t="s">
        <v>685</v>
      </c>
      <c r="G1425" s="33" t="s">
        <v>686</v>
      </c>
      <c r="H1425" s="33" t="s">
        <v>687</v>
      </c>
      <c r="I1425" s="33" t="n">
        <v>186</v>
      </c>
      <c r="J1425" s="33" t="s">
        <v>857</v>
      </c>
      <c r="K1425" s="35" t="n">
        <v>76120</v>
      </c>
      <c r="L1425" s="36" t="n">
        <v>4.6</v>
      </c>
      <c r="M1425" s="37" t="n">
        <v>5240</v>
      </c>
      <c r="N1425" s="37" t="n">
        <v>18328</v>
      </c>
      <c r="O1425" s="37" t="n">
        <v>21</v>
      </c>
      <c r="P1425" s="33" t="s">
        <v>688</v>
      </c>
    </row>
    <row r="1426" customFormat="false" ht="15" hidden="false" customHeight="false" outlineLevel="0" collapsed="false">
      <c r="A1426" s="33" t="s">
        <v>5787</v>
      </c>
      <c r="B1426" s="33"/>
      <c r="C1426" s="33" t="s">
        <v>5788</v>
      </c>
      <c r="D1426" s="33" t="s">
        <v>5789</v>
      </c>
      <c r="E1426" s="33" t="s">
        <v>2215</v>
      </c>
      <c r="F1426" s="33" t="s">
        <v>685</v>
      </c>
      <c r="G1426" s="33" t="s">
        <v>686</v>
      </c>
      <c r="H1426" s="33" t="s">
        <v>750</v>
      </c>
      <c r="I1426" s="33" t="n">
        <v>186</v>
      </c>
      <c r="J1426" s="33" t="s">
        <v>751</v>
      </c>
      <c r="K1426" s="35" t="n">
        <v>69417</v>
      </c>
      <c r="L1426" s="36" t="n">
        <v>3.4</v>
      </c>
      <c r="M1426" s="37" t="n">
        <v>350</v>
      </c>
      <c r="N1426" s="37" t="n">
        <v>4000</v>
      </c>
      <c r="O1426" s="37" t="n">
        <v>0</v>
      </c>
      <c r="P1426" s="33" t="s">
        <v>723</v>
      </c>
    </row>
    <row r="1427" customFormat="false" ht="15" hidden="false" customHeight="false" outlineLevel="0" collapsed="false">
      <c r="A1427" s="33" t="s">
        <v>5790</v>
      </c>
      <c r="B1427" s="33" t="s">
        <v>5791</v>
      </c>
      <c r="C1427" s="33" t="s">
        <v>5792</v>
      </c>
      <c r="D1427" s="33" t="s">
        <v>5793</v>
      </c>
      <c r="E1427" s="33" t="s">
        <v>2592</v>
      </c>
      <c r="F1427" s="33" t="s">
        <v>685</v>
      </c>
      <c r="G1427" s="33" t="s">
        <v>686</v>
      </c>
      <c r="H1427" s="33" t="s">
        <v>687</v>
      </c>
      <c r="I1427" s="33" t="n">
        <v>186</v>
      </c>
      <c r="J1427" s="33" t="s">
        <v>778</v>
      </c>
      <c r="K1427" s="35" t="n">
        <v>70934</v>
      </c>
      <c r="L1427" s="36" t="n">
        <v>4.4</v>
      </c>
      <c r="M1427" s="37" t="n">
        <v>2437</v>
      </c>
      <c r="N1427" s="37" t="n">
        <v>10226</v>
      </c>
      <c r="O1427" s="37" t="n">
        <v>1</v>
      </c>
      <c r="P1427" s="33" t="s">
        <v>688</v>
      </c>
    </row>
    <row r="1428" customFormat="false" ht="15" hidden="false" customHeight="false" outlineLevel="0" collapsed="false">
      <c r="A1428" s="33" t="s">
        <v>5794</v>
      </c>
      <c r="B1428" s="33" t="s">
        <v>5794</v>
      </c>
      <c r="C1428" s="33" t="s">
        <v>5795</v>
      </c>
      <c r="D1428" s="33" t="s">
        <v>5796</v>
      </c>
      <c r="E1428" s="33"/>
      <c r="F1428" s="33" t="s">
        <v>685</v>
      </c>
      <c r="G1428" s="33" t="s">
        <v>686</v>
      </c>
      <c r="H1428" s="33" t="s">
        <v>904</v>
      </c>
      <c r="I1428" s="33" t="n">
        <v>186</v>
      </c>
      <c r="J1428" s="33" t="s">
        <v>716</v>
      </c>
      <c r="K1428" s="35"/>
      <c r="L1428" s="36"/>
      <c r="M1428" s="37" t="n">
        <v>0</v>
      </c>
      <c r="N1428" s="37" t="n">
        <v>0</v>
      </c>
      <c r="O1428" s="37" t="n">
        <v>0</v>
      </c>
      <c r="P1428" s="33"/>
    </row>
    <row r="1429" customFormat="false" ht="15" hidden="false" customHeight="false" outlineLevel="0" collapsed="false">
      <c r="A1429" s="33" t="s">
        <v>5797</v>
      </c>
      <c r="B1429" s="33" t="s">
        <v>5798</v>
      </c>
      <c r="C1429" s="33" t="s">
        <v>5799</v>
      </c>
      <c r="D1429" s="33" t="s">
        <v>5800</v>
      </c>
      <c r="E1429" s="33" t="s">
        <v>696</v>
      </c>
      <c r="F1429" s="33" t="s">
        <v>685</v>
      </c>
      <c r="G1429" s="33" t="s">
        <v>686</v>
      </c>
      <c r="H1429" s="33" t="s">
        <v>687</v>
      </c>
      <c r="I1429" s="33" t="n">
        <v>187</v>
      </c>
      <c r="J1429" s="33" t="s">
        <v>698</v>
      </c>
      <c r="K1429" s="35" t="n">
        <v>81387</v>
      </c>
      <c r="L1429" s="36" t="n">
        <v>6.4</v>
      </c>
      <c r="M1429" s="37" t="n">
        <v>3043</v>
      </c>
      <c r="N1429" s="37" t="n">
        <v>2269</v>
      </c>
      <c r="O1429" s="37" t="n">
        <v>0</v>
      </c>
      <c r="P1429" s="33" t="s">
        <v>692</v>
      </c>
    </row>
    <row r="1430" customFormat="false" ht="15" hidden="false" customHeight="false" outlineLevel="0" collapsed="false">
      <c r="A1430" s="33" t="s">
        <v>5801</v>
      </c>
      <c r="B1430" s="33" t="s">
        <v>5802</v>
      </c>
      <c r="C1430" s="33" t="s">
        <v>5803</v>
      </c>
      <c r="D1430" s="33" t="s">
        <v>5804</v>
      </c>
      <c r="E1430" s="33" t="s">
        <v>788</v>
      </c>
      <c r="F1430" s="33" t="s">
        <v>685</v>
      </c>
      <c r="G1430" s="33" t="s">
        <v>686</v>
      </c>
      <c r="H1430" s="33" t="s">
        <v>687</v>
      </c>
      <c r="I1430" s="33" t="n">
        <v>187</v>
      </c>
      <c r="J1430" s="33" t="s">
        <v>785</v>
      </c>
      <c r="K1430" s="35" t="n">
        <v>54020</v>
      </c>
      <c r="L1430" s="36" t="n">
        <v>2.5</v>
      </c>
      <c r="M1430" s="37" t="n">
        <v>0</v>
      </c>
      <c r="N1430" s="37" t="n">
        <v>2083</v>
      </c>
      <c r="O1430" s="37" t="n">
        <v>1</v>
      </c>
      <c r="P1430" s="33" t="s">
        <v>723</v>
      </c>
    </row>
    <row r="1431" customFormat="false" ht="15" hidden="false" customHeight="false" outlineLevel="0" collapsed="false">
      <c r="A1431" s="33" t="s">
        <v>5805</v>
      </c>
      <c r="B1431" s="33"/>
      <c r="C1431" s="33" t="s">
        <v>5806</v>
      </c>
      <c r="D1431" s="33" t="s">
        <v>5806</v>
      </c>
      <c r="E1431" s="33" t="s">
        <v>792</v>
      </c>
      <c r="F1431" s="33" t="s">
        <v>685</v>
      </c>
      <c r="G1431" s="33" t="s">
        <v>686</v>
      </c>
      <c r="H1431" s="33" t="s">
        <v>750</v>
      </c>
      <c r="I1431" s="33" t="n">
        <v>187</v>
      </c>
      <c r="J1431" s="33" t="s">
        <v>789</v>
      </c>
      <c r="K1431" s="35" t="n">
        <v>82524</v>
      </c>
      <c r="L1431" s="36" t="n">
        <v>6.1</v>
      </c>
      <c r="M1431" s="37" t="n">
        <v>250</v>
      </c>
      <c r="N1431" s="37" t="n">
        <v>2000</v>
      </c>
      <c r="O1431" s="37" t="n">
        <v>0</v>
      </c>
      <c r="P1431" s="33" t="s">
        <v>760</v>
      </c>
    </row>
    <row r="1432" customFormat="false" ht="15" hidden="false" customHeight="false" outlineLevel="0" collapsed="false">
      <c r="A1432" s="33" t="s">
        <v>5807</v>
      </c>
      <c r="B1432" s="33" t="s">
        <v>5808</v>
      </c>
      <c r="C1432" s="33" t="s">
        <v>5809</v>
      </c>
      <c r="D1432" s="33" t="s">
        <v>5810</v>
      </c>
      <c r="E1432" s="33" t="s">
        <v>797</v>
      </c>
      <c r="F1432" s="33" t="s">
        <v>685</v>
      </c>
      <c r="G1432" s="33" t="s">
        <v>686</v>
      </c>
      <c r="H1432" s="33" t="s">
        <v>733</v>
      </c>
      <c r="I1432" s="33" t="n">
        <v>187</v>
      </c>
      <c r="J1432" s="33" t="s">
        <v>1351</v>
      </c>
      <c r="K1432" s="35" t="n">
        <v>79803</v>
      </c>
      <c r="L1432" s="36" t="n">
        <v>5.6</v>
      </c>
      <c r="M1432" s="37" t="n">
        <v>397</v>
      </c>
      <c r="N1432" s="37" t="n">
        <v>10456</v>
      </c>
      <c r="O1432" s="37" t="n">
        <v>0</v>
      </c>
      <c r="P1432" s="33" t="s">
        <v>742</v>
      </c>
    </row>
    <row r="1433" customFormat="false" ht="15" hidden="false" customHeight="false" outlineLevel="0" collapsed="false">
      <c r="A1433" s="33" t="s">
        <v>5811</v>
      </c>
      <c r="B1433" s="33"/>
      <c r="C1433" s="33" t="s">
        <v>5812</v>
      </c>
      <c r="D1433" s="33" t="s">
        <v>5813</v>
      </c>
      <c r="E1433" s="33" t="s">
        <v>824</v>
      </c>
      <c r="F1433" s="33" t="s">
        <v>883</v>
      </c>
      <c r="G1433" s="33" t="s">
        <v>686</v>
      </c>
      <c r="H1433" s="33" t="s">
        <v>904</v>
      </c>
      <c r="I1433" s="33" t="n">
        <v>187</v>
      </c>
      <c r="J1433" s="33" t="s">
        <v>835</v>
      </c>
      <c r="K1433" s="35" t="n">
        <v>76707</v>
      </c>
      <c r="L1433" s="36" t="n">
        <v>5.2</v>
      </c>
      <c r="M1433" s="37" t="n">
        <v>0</v>
      </c>
      <c r="N1433" s="37" t="n">
        <v>0</v>
      </c>
      <c r="O1433" s="37" t="n">
        <v>0</v>
      </c>
      <c r="P1433" s="33"/>
    </row>
    <row r="1434" customFormat="false" ht="15" hidden="false" customHeight="false" outlineLevel="0" collapsed="false">
      <c r="A1434" s="33" t="s">
        <v>5814</v>
      </c>
      <c r="B1434" s="33" t="s">
        <v>5815</v>
      </c>
      <c r="C1434" s="33" t="s">
        <v>5816</v>
      </c>
      <c r="D1434" s="33" t="s">
        <v>5817</v>
      </c>
      <c r="E1434" s="33" t="s">
        <v>824</v>
      </c>
      <c r="F1434" s="33" t="s">
        <v>685</v>
      </c>
      <c r="G1434" s="33" t="s">
        <v>686</v>
      </c>
      <c r="H1434" s="33" t="s">
        <v>750</v>
      </c>
      <c r="I1434" s="33" t="n">
        <v>187</v>
      </c>
      <c r="J1434" s="33" t="s">
        <v>839</v>
      </c>
      <c r="K1434" s="35" t="n">
        <v>70152</v>
      </c>
      <c r="L1434" s="36" t="n">
        <v>3.8</v>
      </c>
      <c r="M1434" s="37" t="n">
        <v>500</v>
      </c>
      <c r="N1434" s="37" t="n">
        <v>10000</v>
      </c>
      <c r="O1434" s="37" t="n">
        <v>0</v>
      </c>
      <c r="P1434" s="33" t="s">
        <v>742</v>
      </c>
    </row>
    <row r="1435" customFormat="false" ht="15" hidden="false" customHeight="false" outlineLevel="0" collapsed="false">
      <c r="A1435" s="33" t="s">
        <v>5818</v>
      </c>
      <c r="B1435" s="33" t="s">
        <v>5819</v>
      </c>
      <c r="C1435" s="33" t="s">
        <v>5820</v>
      </c>
      <c r="D1435" s="33" t="s">
        <v>3538</v>
      </c>
      <c r="E1435" s="33" t="s">
        <v>2437</v>
      </c>
      <c r="F1435" s="33" t="s">
        <v>685</v>
      </c>
      <c r="G1435" s="33" t="s">
        <v>686</v>
      </c>
      <c r="H1435" s="33" t="s">
        <v>733</v>
      </c>
      <c r="I1435" s="33" t="n">
        <v>187</v>
      </c>
      <c r="J1435" s="33" t="s">
        <v>768</v>
      </c>
      <c r="K1435" s="35" t="n">
        <v>62098</v>
      </c>
      <c r="L1435" s="36" t="n">
        <v>2.8</v>
      </c>
      <c r="M1435" s="37" t="n">
        <v>728</v>
      </c>
      <c r="N1435" s="37" t="n">
        <v>550</v>
      </c>
      <c r="O1435" s="37" t="n">
        <v>1</v>
      </c>
      <c r="P1435" s="33" t="s">
        <v>742</v>
      </c>
    </row>
    <row r="1436" customFormat="false" ht="15" hidden="false" customHeight="false" outlineLevel="0" collapsed="false">
      <c r="A1436" s="33" t="s">
        <v>5821</v>
      </c>
      <c r="B1436" s="33" t="s">
        <v>5822</v>
      </c>
      <c r="C1436" s="33" t="s">
        <v>5823</v>
      </c>
      <c r="D1436" s="33" t="s">
        <v>5824</v>
      </c>
      <c r="E1436" s="33" t="s">
        <v>3375</v>
      </c>
      <c r="F1436" s="33" t="s">
        <v>685</v>
      </c>
      <c r="G1436" s="33" t="s">
        <v>686</v>
      </c>
      <c r="H1436" s="33" t="s">
        <v>750</v>
      </c>
      <c r="I1436" s="33" t="n">
        <v>187</v>
      </c>
      <c r="J1436" s="33" t="s">
        <v>864</v>
      </c>
      <c r="K1436" s="35" t="n">
        <v>81599</v>
      </c>
      <c r="L1436" s="36" t="n">
        <v>6.2</v>
      </c>
      <c r="M1436" s="37" t="n">
        <v>0</v>
      </c>
      <c r="N1436" s="37" t="n">
        <v>25000</v>
      </c>
      <c r="O1436" s="37" t="n">
        <v>0</v>
      </c>
      <c r="P1436" s="33" t="s">
        <v>742</v>
      </c>
    </row>
    <row r="1437" customFormat="false" ht="15" hidden="false" customHeight="false" outlineLevel="0" collapsed="false">
      <c r="A1437" s="33" t="s">
        <v>5825</v>
      </c>
      <c r="B1437" s="33"/>
      <c r="C1437" s="33" t="s">
        <v>5826</v>
      </c>
      <c r="D1437" s="33" t="s">
        <v>1500</v>
      </c>
      <c r="E1437" s="33" t="s">
        <v>3336</v>
      </c>
      <c r="F1437" s="33" t="s">
        <v>685</v>
      </c>
      <c r="G1437" s="33" t="s">
        <v>686</v>
      </c>
      <c r="H1437" s="33" t="s">
        <v>750</v>
      </c>
      <c r="I1437" s="33" t="n">
        <v>187</v>
      </c>
      <c r="J1437" s="33" t="s">
        <v>746</v>
      </c>
      <c r="K1437" s="35" t="n">
        <v>60642</v>
      </c>
      <c r="L1437" s="36" t="n">
        <v>2.7</v>
      </c>
      <c r="M1437" s="37" t="n">
        <v>0</v>
      </c>
      <c r="N1437" s="37" t="n">
        <v>2000</v>
      </c>
      <c r="O1437" s="37" t="n">
        <v>0</v>
      </c>
      <c r="P1437" s="33" t="s">
        <v>723</v>
      </c>
    </row>
    <row r="1438" customFormat="false" ht="15" hidden="false" customHeight="false" outlineLevel="0" collapsed="false">
      <c r="A1438" s="33" t="s">
        <v>5827</v>
      </c>
      <c r="B1438" s="33" t="s">
        <v>5828</v>
      </c>
      <c r="C1438" s="33" t="s">
        <v>5829</v>
      </c>
      <c r="D1438" s="33" t="s">
        <v>5830</v>
      </c>
      <c r="E1438" s="33" t="s">
        <v>2215</v>
      </c>
      <c r="F1438" s="33" t="s">
        <v>685</v>
      </c>
      <c r="G1438" s="33" t="s">
        <v>686</v>
      </c>
      <c r="H1438" s="33" t="s">
        <v>687</v>
      </c>
      <c r="I1438" s="33" t="n">
        <v>187</v>
      </c>
      <c r="J1438" s="33" t="s">
        <v>751</v>
      </c>
      <c r="K1438" s="35" t="n">
        <v>81120</v>
      </c>
      <c r="L1438" s="36" t="n">
        <v>5</v>
      </c>
      <c r="M1438" s="37" t="n">
        <v>7296</v>
      </c>
      <c r="N1438" s="37" t="n">
        <v>21604</v>
      </c>
      <c r="O1438" s="37" t="n">
        <v>21</v>
      </c>
      <c r="P1438" s="33" t="s">
        <v>688</v>
      </c>
    </row>
    <row r="1439" customFormat="false" ht="15" hidden="false" customHeight="false" outlineLevel="0" collapsed="false">
      <c r="A1439" s="33" t="s">
        <v>5831</v>
      </c>
      <c r="B1439" s="33" t="s">
        <v>5832</v>
      </c>
      <c r="C1439" s="33" t="s">
        <v>5833</v>
      </c>
      <c r="D1439" s="33" t="s">
        <v>5834</v>
      </c>
      <c r="E1439" s="33" t="s">
        <v>2215</v>
      </c>
      <c r="F1439" s="33" t="s">
        <v>685</v>
      </c>
      <c r="G1439" s="33" t="s">
        <v>686</v>
      </c>
      <c r="H1439" s="33" t="s">
        <v>750</v>
      </c>
      <c r="I1439" s="33" t="n">
        <v>187</v>
      </c>
      <c r="J1439" s="33" t="s">
        <v>751</v>
      </c>
      <c r="K1439" s="35" t="n">
        <v>80283</v>
      </c>
      <c r="L1439" s="36" t="n">
        <v>4.8</v>
      </c>
      <c r="M1439" s="37" t="n">
        <v>150</v>
      </c>
      <c r="N1439" s="37" t="n">
        <v>10000</v>
      </c>
      <c r="O1439" s="37" t="n">
        <v>2</v>
      </c>
      <c r="P1439" s="33" t="s">
        <v>692</v>
      </c>
    </row>
    <row r="1440" customFormat="false" ht="15" hidden="false" customHeight="false" outlineLevel="0" collapsed="false">
      <c r="A1440" s="33" t="s">
        <v>5835</v>
      </c>
      <c r="B1440" s="33"/>
      <c r="C1440" s="33" t="s">
        <v>5836</v>
      </c>
      <c r="D1440" s="33" t="s">
        <v>5837</v>
      </c>
      <c r="E1440" s="33" t="s">
        <v>1951</v>
      </c>
      <c r="F1440" s="33" t="s">
        <v>685</v>
      </c>
      <c r="G1440" s="33" t="s">
        <v>686</v>
      </c>
      <c r="H1440" s="33" t="s">
        <v>687</v>
      </c>
      <c r="I1440" s="33" t="n">
        <v>188</v>
      </c>
      <c r="J1440" s="33" t="s">
        <v>746</v>
      </c>
      <c r="K1440" s="35" t="n">
        <v>65671</v>
      </c>
      <c r="L1440" s="36" t="n">
        <v>3.4</v>
      </c>
      <c r="M1440" s="37" t="n">
        <v>0</v>
      </c>
      <c r="N1440" s="37" t="n">
        <v>17500</v>
      </c>
      <c r="O1440" s="37" t="n">
        <v>1</v>
      </c>
      <c r="P1440" s="33" t="s">
        <v>760</v>
      </c>
    </row>
    <row r="1441" customFormat="false" ht="15" hidden="false" customHeight="false" outlineLevel="0" collapsed="false">
      <c r="A1441" s="33" t="s">
        <v>5838</v>
      </c>
      <c r="B1441" s="33" t="s">
        <v>5839</v>
      </c>
      <c r="C1441" s="33" t="s">
        <v>5840</v>
      </c>
      <c r="D1441" s="33" t="s">
        <v>5841</v>
      </c>
      <c r="E1441" s="33" t="s">
        <v>706</v>
      </c>
      <c r="F1441" s="33" t="s">
        <v>685</v>
      </c>
      <c r="G1441" s="33" t="s">
        <v>686</v>
      </c>
      <c r="H1441" s="33" t="s">
        <v>750</v>
      </c>
      <c r="I1441" s="33" t="n">
        <v>188</v>
      </c>
      <c r="J1441" s="33" t="s">
        <v>703</v>
      </c>
      <c r="K1441" s="35" t="n">
        <v>54751</v>
      </c>
      <c r="L1441" s="36" t="n">
        <v>2.3</v>
      </c>
      <c r="M1441" s="37" t="n">
        <v>500</v>
      </c>
      <c r="N1441" s="37" t="n">
        <v>1700</v>
      </c>
      <c r="O1441" s="37" t="n">
        <v>0</v>
      </c>
      <c r="P1441" s="33" t="s">
        <v>1107</v>
      </c>
    </row>
    <row r="1442" customFormat="false" ht="15" hidden="false" customHeight="false" outlineLevel="0" collapsed="false">
      <c r="A1442" s="33" t="s">
        <v>5842</v>
      </c>
      <c r="B1442" s="33" t="s">
        <v>5843</v>
      </c>
      <c r="C1442" s="33" t="s">
        <v>5844</v>
      </c>
      <c r="D1442" s="33" t="s">
        <v>2179</v>
      </c>
      <c r="E1442" s="33" t="s">
        <v>4472</v>
      </c>
      <c r="F1442" s="33" t="s">
        <v>685</v>
      </c>
      <c r="G1442" s="33" t="s">
        <v>686</v>
      </c>
      <c r="H1442" s="33" t="s">
        <v>687</v>
      </c>
      <c r="I1442" s="33" t="n">
        <v>188</v>
      </c>
      <c r="J1442" s="33" t="s">
        <v>751</v>
      </c>
      <c r="K1442" s="35" t="n">
        <v>69034</v>
      </c>
      <c r="L1442" s="36" t="n">
        <v>3.1</v>
      </c>
      <c r="M1442" s="37" t="n">
        <v>2784</v>
      </c>
      <c r="N1442" s="37" t="n">
        <v>7830</v>
      </c>
      <c r="O1442" s="37" t="n">
        <v>0</v>
      </c>
      <c r="P1442" s="33" t="s">
        <v>692</v>
      </c>
    </row>
    <row r="1443" customFormat="false" ht="15" hidden="false" customHeight="false" outlineLevel="0" collapsed="false">
      <c r="A1443" s="33" t="s">
        <v>5845</v>
      </c>
      <c r="B1443" s="33" t="s">
        <v>5846</v>
      </c>
      <c r="C1443" s="33" t="s">
        <v>5847</v>
      </c>
      <c r="D1443" s="33" t="s">
        <v>5848</v>
      </c>
      <c r="E1443" s="33" t="s">
        <v>1343</v>
      </c>
      <c r="F1443" s="33" t="s">
        <v>685</v>
      </c>
      <c r="G1443" s="33" t="s">
        <v>686</v>
      </c>
      <c r="H1443" s="33" t="s">
        <v>750</v>
      </c>
      <c r="I1443" s="33" t="n">
        <v>188</v>
      </c>
      <c r="J1443" s="33" t="s">
        <v>821</v>
      </c>
      <c r="K1443" s="35" t="n">
        <v>112490</v>
      </c>
      <c r="L1443" s="36" t="n">
        <v>10.2</v>
      </c>
      <c r="M1443" s="37" t="n">
        <v>7674</v>
      </c>
      <c r="N1443" s="37" t="n">
        <v>1230</v>
      </c>
      <c r="O1443" s="37" t="n">
        <v>0</v>
      </c>
      <c r="P1443" s="33" t="s">
        <v>688</v>
      </c>
    </row>
    <row r="1444" customFormat="false" ht="15" hidden="false" customHeight="false" outlineLevel="0" collapsed="false">
      <c r="A1444" s="33" t="s">
        <v>5849</v>
      </c>
      <c r="B1444" s="33" t="s">
        <v>5850</v>
      </c>
      <c r="C1444" s="33" t="s">
        <v>5851</v>
      </c>
      <c r="D1444" s="33" t="s">
        <v>5852</v>
      </c>
      <c r="E1444" s="33" t="s">
        <v>2677</v>
      </c>
      <c r="F1444" s="33" t="s">
        <v>685</v>
      </c>
      <c r="G1444" s="33" t="s">
        <v>686</v>
      </c>
      <c r="H1444" s="33" t="s">
        <v>687</v>
      </c>
      <c r="I1444" s="33" t="n">
        <v>188</v>
      </c>
      <c r="J1444" s="33" t="s">
        <v>751</v>
      </c>
      <c r="K1444" s="35" t="n">
        <v>67606</v>
      </c>
      <c r="L1444" s="36" t="n">
        <v>3.9</v>
      </c>
      <c r="M1444" s="37" t="n">
        <v>480</v>
      </c>
      <c r="N1444" s="37" t="n">
        <v>1500</v>
      </c>
      <c r="O1444" s="37" t="n">
        <v>0</v>
      </c>
      <c r="P1444" s="33" t="s">
        <v>688</v>
      </c>
    </row>
    <row r="1445" customFormat="false" ht="15" hidden="false" customHeight="false" outlineLevel="0" collapsed="false">
      <c r="A1445" s="33" t="s">
        <v>5853</v>
      </c>
      <c r="B1445" s="33" t="s">
        <v>5854</v>
      </c>
      <c r="C1445" s="33" t="s">
        <v>5855</v>
      </c>
      <c r="D1445" s="33" t="s">
        <v>5598</v>
      </c>
      <c r="E1445" s="33" t="s">
        <v>3375</v>
      </c>
      <c r="F1445" s="33" t="s">
        <v>685</v>
      </c>
      <c r="G1445" s="33" t="s">
        <v>686</v>
      </c>
      <c r="H1445" s="33" t="s">
        <v>750</v>
      </c>
      <c r="I1445" s="33" t="n">
        <v>188</v>
      </c>
      <c r="J1445" s="33" t="s">
        <v>864</v>
      </c>
      <c r="K1445" s="35" t="n">
        <v>80758</v>
      </c>
      <c r="L1445" s="36" t="n">
        <v>6</v>
      </c>
      <c r="M1445" s="37" t="n">
        <v>3891</v>
      </c>
      <c r="N1445" s="37" t="n">
        <v>47401</v>
      </c>
      <c r="O1445" s="37" t="n">
        <v>87</v>
      </c>
      <c r="P1445" s="33" t="s">
        <v>688</v>
      </c>
    </row>
    <row r="1446" customFormat="false" ht="15" hidden="false" customHeight="false" outlineLevel="0" collapsed="false">
      <c r="A1446" s="33" t="s">
        <v>5856</v>
      </c>
      <c r="B1446" s="33"/>
      <c r="C1446" s="33" t="s">
        <v>5857</v>
      </c>
      <c r="D1446" s="33" t="s">
        <v>5858</v>
      </c>
      <c r="E1446" s="33" t="s">
        <v>1069</v>
      </c>
      <c r="F1446" s="33" t="s">
        <v>685</v>
      </c>
      <c r="G1446" s="33" t="s">
        <v>686</v>
      </c>
      <c r="H1446" s="33" t="s">
        <v>764</v>
      </c>
      <c r="I1446" s="33" t="n">
        <v>188</v>
      </c>
      <c r="J1446" s="33" t="s">
        <v>793</v>
      </c>
      <c r="K1446" s="35" t="n">
        <v>88388</v>
      </c>
      <c r="L1446" s="36" t="n">
        <v>7.2</v>
      </c>
      <c r="M1446" s="37" t="n">
        <v>0</v>
      </c>
      <c r="N1446" s="37" t="n">
        <v>1032</v>
      </c>
      <c r="O1446" s="37" t="n">
        <v>0</v>
      </c>
      <c r="P1446" s="33" t="s">
        <v>700</v>
      </c>
    </row>
    <row r="1447" customFormat="false" ht="15" hidden="false" customHeight="false" outlineLevel="0" collapsed="false">
      <c r="A1447" s="33" t="s">
        <v>5859</v>
      </c>
      <c r="B1447" s="33"/>
      <c r="C1447" s="33" t="s">
        <v>5860</v>
      </c>
      <c r="D1447" s="33" t="s">
        <v>5861</v>
      </c>
      <c r="E1447" s="33" t="s">
        <v>2592</v>
      </c>
      <c r="F1447" s="33" t="s">
        <v>685</v>
      </c>
      <c r="G1447" s="33" t="s">
        <v>686</v>
      </c>
      <c r="H1447" s="33" t="s">
        <v>687</v>
      </c>
      <c r="I1447" s="33" t="n">
        <v>188</v>
      </c>
      <c r="J1447" s="33" t="s">
        <v>930</v>
      </c>
      <c r="K1447" s="35" t="n">
        <v>69337</v>
      </c>
      <c r="L1447" s="36" t="n">
        <v>4.1</v>
      </c>
      <c r="M1447" s="37" t="n">
        <v>0</v>
      </c>
      <c r="N1447" s="37" t="n">
        <v>5000</v>
      </c>
      <c r="O1447" s="37" t="n">
        <v>0</v>
      </c>
      <c r="P1447" s="33" t="s">
        <v>742</v>
      </c>
    </row>
    <row r="1448" customFormat="false" ht="15" hidden="false" customHeight="false" outlineLevel="0" collapsed="false">
      <c r="A1448" s="33" t="s">
        <v>5862</v>
      </c>
      <c r="B1448" s="33"/>
      <c r="C1448" s="33" t="s">
        <v>5863</v>
      </c>
      <c r="D1448" s="33" t="s">
        <v>5864</v>
      </c>
      <c r="E1448" s="33" t="s">
        <v>1951</v>
      </c>
      <c r="F1448" s="33" t="s">
        <v>685</v>
      </c>
      <c r="G1448" s="33" t="s">
        <v>686</v>
      </c>
      <c r="H1448" s="33" t="s">
        <v>750</v>
      </c>
      <c r="I1448" s="33" t="n">
        <v>189</v>
      </c>
      <c r="J1448" s="33" t="s">
        <v>746</v>
      </c>
      <c r="K1448" s="35" t="n">
        <v>63599</v>
      </c>
      <c r="L1448" s="36" t="n">
        <v>3.4</v>
      </c>
      <c r="M1448" s="37" t="n">
        <v>0</v>
      </c>
      <c r="N1448" s="37" t="n">
        <v>13000</v>
      </c>
      <c r="O1448" s="37" t="n">
        <v>0</v>
      </c>
      <c r="P1448" s="33" t="s">
        <v>700</v>
      </c>
    </row>
    <row r="1449" customFormat="false" ht="15" hidden="false" customHeight="false" outlineLevel="0" collapsed="false">
      <c r="A1449" s="33" t="s">
        <v>5865</v>
      </c>
      <c r="B1449" s="33" t="s">
        <v>5866</v>
      </c>
      <c r="C1449" s="33" t="s">
        <v>5867</v>
      </c>
      <c r="D1449" s="33" t="s">
        <v>5868</v>
      </c>
      <c r="E1449" s="33" t="s">
        <v>1951</v>
      </c>
      <c r="F1449" s="33" t="s">
        <v>685</v>
      </c>
      <c r="G1449" s="33" t="s">
        <v>686</v>
      </c>
      <c r="H1449" s="33" t="s">
        <v>687</v>
      </c>
      <c r="I1449" s="33" t="n">
        <v>189</v>
      </c>
      <c r="J1449" s="33" t="s">
        <v>746</v>
      </c>
      <c r="K1449" s="35" t="n">
        <v>74025</v>
      </c>
      <c r="L1449" s="36" t="n">
        <v>5.1</v>
      </c>
      <c r="M1449" s="37" t="n">
        <v>4752</v>
      </c>
      <c r="N1449" s="37" t="n">
        <v>11088</v>
      </c>
      <c r="O1449" s="37" t="n">
        <v>3</v>
      </c>
      <c r="P1449" s="33" t="s">
        <v>688</v>
      </c>
    </row>
    <row r="1450" customFormat="false" ht="15" hidden="false" customHeight="false" outlineLevel="0" collapsed="false">
      <c r="A1450" s="33" t="s">
        <v>5869</v>
      </c>
      <c r="B1450" s="33"/>
      <c r="C1450" s="33" t="s">
        <v>5870</v>
      </c>
      <c r="D1450" s="33" t="s">
        <v>5871</v>
      </c>
      <c r="E1450" s="33" t="s">
        <v>696</v>
      </c>
      <c r="F1450" s="33" t="s">
        <v>685</v>
      </c>
      <c r="G1450" s="33" t="s">
        <v>686</v>
      </c>
      <c r="H1450" s="33" t="s">
        <v>687</v>
      </c>
      <c r="I1450" s="33" t="n">
        <v>189</v>
      </c>
      <c r="J1450" s="33" t="s">
        <v>698</v>
      </c>
      <c r="K1450" s="35" t="n">
        <v>114169</v>
      </c>
      <c r="L1450" s="36" t="n">
        <v>9</v>
      </c>
      <c r="M1450" s="37" t="n">
        <v>0</v>
      </c>
      <c r="N1450" s="37" t="n">
        <v>8000</v>
      </c>
      <c r="O1450" s="37" t="n">
        <v>0</v>
      </c>
      <c r="P1450" s="33" t="s">
        <v>692</v>
      </c>
    </row>
    <row r="1451" customFormat="false" ht="15" hidden="false" customHeight="false" outlineLevel="0" collapsed="false">
      <c r="A1451" s="33" t="s">
        <v>5872</v>
      </c>
      <c r="B1451" s="33"/>
      <c r="C1451" s="33" t="s">
        <v>5873</v>
      </c>
      <c r="D1451" s="33" t="s">
        <v>5874</v>
      </c>
      <c r="E1451" s="33" t="s">
        <v>3119</v>
      </c>
      <c r="F1451" s="33" t="s">
        <v>685</v>
      </c>
      <c r="G1451" s="33" t="s">
        <v>686</v>
      </c>
      <c r="H1451" s="33" t="s">
        <v>750</v>
      </c>
      <c r="I1451" s="33" t="n">
        <v>189</v>
      </c>
      <c r="J1451" s="33" t="s">
        <v>761</v>
      </c>
      <c r="K1451" s="35" t="n">
        <v>55246</v>
      </c>
      <c r="L1451" s="36" t="n">
        <v>2.1</v>
      </c>
      <c r="M1451" s="37" t="n">
        <v>220</v>
      </c>
      <c r="N1451" s="37" t="n">
        <v>3300</v>
      </c>
      <c r="O1451" s="37" t="n">
        <v>0</v>
      </c>
      <c r="P1451" s="33" t="s">
        <v>723</v>
      </c>
    </row>
    <row r="1452" customFormat="false" ht="15" hidden="false" customHeight="false" outlineLevel="0" collapsed="false">
      <c r="A1452" s="33" t="s">
        <v>5875</v>
      </c>
      <c r="B1452" s="33" t="s">
        <v>5876</v>
      </c>
      <c r="C1452" s="33" t="s">
        <v>5877</v>
      </c>
      <c r="D1452" s="33" t="s">
        <v>5878</v>
      </c>
      <c r="E1452" s="33" t="s">
        <v>1866</v>
      </c>
      <c r="F1452" s="33" t="s">
        <v>685</v>
      </c>
      <c r="G1452" s="33" t="s">
        <v>686</v>
      </c>
      <c r="H1452" s="33" t="s">
        <v>1414</v>
      </c>
      <c r="I1452" s="33" t="n">
        <v>189</v>
      </c>
      <c r="J1452" s="33" t="s">
        <v>873</v>
      </c>
      <c r="K1452" s="35" t="n">
        <v>61893</v>
      </c>
      <c r="L1452" s="36" t="n">
        <v>3.1</v>
      </c>
      <c r="M1452" s="37" t="n">
        <v>4032</v>
      </c>
      <c r="N1452" s="37" t="n">
        <v>3336</v>
      </c>
      <c r="O1452" s="37" t="n">
        <v>13</v>
      </c>
      <c r="P1452" s="33" t="s">
        <v>692</v>
      </c>
    </row>
    <row r="1453" customFormat="false" ht="15" hidden="false" customHeight="false" outlineLevel="0" collapsed="false">
      <c r="A1453" s="33" t="s">
        <v>5879</v>
      </c>
      <c r="B1453" s="33" t="s">
        <v>5880</v>
      </c>
      <c r="C1453" s="33" t="s">
        <v>5881</v>
      </c>
      <c r="D1453" s="33" t="s">
        <v>4529</v>
      </c>
      <c r="E1453" s="33" t="s">
        <v>2677</v>
      </c>
      <c r="F1453" s="33" t="s">
        <v>685</v>
      </c>
      <c r="G1453" s="33" t="s">
        <v>686</v>
      </c>
      <c r="H1453" s="33" t="s">
        <v>750</v>
      </c>
      <c r="I1453" s="33" t="n">
        <v>189</v>
      </c>
      <c r="J1453" s="33" t="s">
        <v>751</v>
      </c>
      <c r="K1453" s="35" t="n">
        <v>73311</v>
      </c>
      <c r="L1453" s="36" t="n">
        <v>4.9</v>
      </c>
      <c r="M1453" s="37" t="n">
        <v>0</v>
      </c>
      <c r="N1453" s="37" t="n">
        <v>4000</v>
      </c>
      <c r="O1453" s="37" t="n">
        <v>0</v>
      </c>
      <c r="P1453" s="33" t="s">
        <v>692</v>
      </c>
    </row>
    <row r="1454" customFormat="false" ht="15" hidden="false" customHeight="false" outlineLevel="0" collapsed="false">
      <c r="A1454" s="33" t="s">
        <v>5882</v>
      </c>
      <c r="B1454" s="33" t="s">
        <v>5883</v>
      </c>
      <c r="C1454" s="33" t="s">
        <v>5884</v>
      </c>
      <c r="D1454" s="33" t="s">
        <v>3553</v>
      </c>
      <c r="E1454" s="33" t="s">
        <v>788</v>
      </c>
      <c r="F1454" s="33" t="s">
        <v>685</v>
      </c>
      <c r="G1454" s="33" t="s">
        <v>686</v>
      </c>
      <c r="H1454" s="33" t="s">
        <v>687</v>
      </c>
      <c r="I1454" s="33" t="n">
        <v>189</v>
      </c>
      <c r="J1454" s="33" t="s">
        <v>785</v>
      </c>
      <c r="K1454" s="35" t="n">
        <v>55230</v>
      </c>
      <c r="L1454" s="36" t="n">
        <v>2.6</v>
      </c>
      <c r="M1454" s="37" t="n">
        <v>500</v>
      </c>
      <c r="N1454" s="37" t="n">
        <v>5198</v>
      </c>
      <c r="O1454" s="37" t="n">
        <v>10</v>
      </c>
      <c r="P1454" s="33" t="s">
        <v>723</v>
      </c>
    </row>
    <row r="1455" customFormat="false" ht="15" hidden="false" customHeight="false" outlineLevel="0" collapsed="false">
      <c r="A1455" s="33" t="s">
        <v>5885</v>
      </c>
      <c r="B1455" s="33" t="s">
        <v>5886</v>
      </c>
      <c r="C1455" s="33" t="s">
        <v>5887</v>
      </c>
      <c r="D1455" s="33" t="s">
        <v>5888</v>
      </c>
      <c r="E1455" s="33" t="s">
        <v>706</v>
      </c>
      <c r="F1455" s="33" t="s">
        <v>685</v>
      </c>
      <c r="G1455" s="33" t="s">
        <v>686</v>
      </c>
      <c r="H1455" s="33" t="s">
        <v>687</v>
      </c>
      <c r="I1455" s="33" t="n">
        <v>190</v>
      </c>
      <c r="J1455" s="33" t="s">
        <v>703</v>
      </c>
      <c r="K1455" s="35" t="n">
        <v>71695</v>
      </c>
      <c r="L1455" s="36" t="n">
        <v>4.5</v>
      </c>
      <c r="M1455" s="37" t="n">
        <v>7672</v>
      </c>
      <c r="N1455" s="37" t="n">
        <v>23040</v>
      </c>
      <c r="O1455" s="37" t="n">
        <v>4</v>
      </c>
      <c r="P1455" s="33" t="s">
        <v>742</v>
      </c>
    </row>
    <row r="1456" customFormat="false" ht="15" hidden="false" customHeight="false" outlineLevel="0" collapsed="false">
      <c r="A1456" s="33" t="s">
        <v>5889</v>
      </c>
      <c r="B1456" s="33" t="s">
        <v>5890</v>
      </c>
      <c r="C1456" s="33" t="s">
        <v>5891</v>
      </c>
      <c r="D1456" s="33" t="s">
        <v>3687</v>
      </c>
      <c r="E1456" s="33" t="s">
        <v>754</v>
      </c>
      <c r="F1456" s="33" t="s">
        <v>685</v>
      </c>
      <c r="G1456" s="33" t="s">
        <v>686</v>
      </c>
      <c r="H1456" s="33" t="s">
        <v>687</v>
      </c>
      <c r="I1456" s="33" t="n">
        <v>190</v>
      </c>
      <c r="J1456" s="33" t="s">
        <v>751</v>
      </c>
      <c r="K1456" s="35" t="n">
        <v>76837</v>
      </c>
      <c r="L1456" s="36" t="n">
        <v>5</v>
      </c>
      <c r="M1456" s="37" t="n">
        <v>1000</v>
      </c>
      <c r="N1456" s="37" t="n">
        <v>5000</v>
      </c>
      <c r="O1456" s="37" t="n">
        <v>0</v>
      </c>
      <c r="P1456" s="33" t="s">
        <v>688</v>
      </c>
    </row>
    <row r="1457" customFormat="false" ht="15" hidden="false" customHeight="false" outlineLevel="0" collapsed="false">
      <c r="A1457" s="33" t="s">
        <v>5892</v>
      </c>
      <c r="B1457" s="33" t="s">
        <v>5893</v>
      </c>
      <c r="C1457" s="33" t="s">
        <v>5894</v>
      </c>
      <c r="D1457" s="33" t="s">
        <v>5895</v>
      </c>
      <c r="E1457" s="33" t="s">
        <v>1343</v>
      </c>
      <c r="F1457" s="33" t="s">
        <v>685</v>
      </c>
      <c r="G1457" s="33" t="s">
        <v>686</v>
      </c>
      <c r="H1457" s="33" t="s">
        <v>750</v>
      </c>
      <c r="I1457" s="33" t="n">
        <v>190</v>
      </c>
      <c r="J1457" s="33" t="s">
        <v>832</v>
      </c>
      <c r="K1457" s="35" t="n">
        <v>105055</v>
      </c>
      <c r="L1457" s="36" t="n">
        <v>10</v>
      </c>
      <c r="M1457" s="37" t="n">
        <v>29356</v>
      </c>
      <c r="N1457" s="37" t="n">
        <v>20536</v>
      </c>
      <c r="O1457" s="37" t="n">
        <v>1</v>
      </c>
      <c r="P1457" s="33" t="s">
        <v>723</v>
      </c>
    </row>
    <row r="1458" customFormat="false" ht="15" hidden="false" customHeight="false" outlineLevel="0" collapsed="false">
      <c r="A1458" s="33" t="s">
        <v>5896</v>
      </c>
      <c r="B1458" s="33"/>
      <c r="C1458" s="33" t="s">
        <v>5897</v>
      </c>
      <c r="D1458" s="33" t="s">
        <v>5898</v>
      </c>
      <c r="E1458" s="33" t="s">
        <v>788</v>
      </c>
      <c r="F1458" s="33" t="s">
        <v>685</v>
      </c>
      <c r="G1458" s="33" t="s">
        <v>686</v>
      </c>
      <c r="H1458" s="33" t="s">
        <v>733</v>
      </c>
      <c r="I1458" s="33" t="n">
        <v>190</v>
      </c>
      <c r="J1458" s="33" t="s">
        <v>785</v>
      </c>
      <c r="K1458" s="35" t="n">
        <v>71929</v>
      </c>
      <c r="L1458" s="36" t="n">
        <v>5.3</v>
      </c>
      <c r="M1458" s="37" t="n">
        <v>0</v>
      </c>
      <c r="N1458" s="37" t="n">
        <v>1100</v>
      </c>
      <c r="O1458" s="37" t="n">
        <v>0</v>
      </c>
      <c r="P1458" s="33" t="s">
        <v>723</v>
      </c>
    </row>
    <row r="1459" customFormat="false" ht="15" hidden="false" customHeight="false" outlineLevel="0" collapsed="false">
      <c r="A1459" s="33" t="s">
        <v>5899</v>
      </c>
      <c r="B1459" s="33" t="s">
        <v>5900</v>
      </c>
      <c r="C1459" s="33" t="s">
        <v>5901</v>
      </c>
      <c r="D1459" s="33" t="s">
        <v>2886</v>
      </c>
      <c r="E1459" s="33" t="s">
        <v>824</v>
      </c>
      <c r="F1459" s="33" t="s">
        <v>685</v>
      </c>
      <c r="G1459" s="33" t="s">
        <v>686</v>
      </c>
      <c r="H1459" s="33" t="s">
        <v>4975</v>
      </c>
      <c r="I1459" s="33" t="n">
        <v>190</v>
      </c>
      <c r="J1459" s="33" t="s">
        <v>835</v>
      </c>
      <c r="K1459" s="35" t="n">
        <v>78462</v>
      </c>
      <c r="L1459" s="36" t="n">
        <v>5.5</v>
      </c>
      <c r="M1459" s="37" t="n">
        <v>11888</v>
      </c>
      <c r="N1459" s="37" t="n">
        <v>23308</v>
      </c>
      <c r="O1459" s="37" t="n">
        <v>23</v>
      </c>
      <c r="P1459" s="33" t="s">
        <v>692</v>
      </c>
    </row>
    <row r="1460" customFormat="false" ht="15" hidden="false" customHeight="false" outlineLevel="0" collapsed="false">
      <c r="A1460" s="33" t="s">
        <v>5902</v>
      </c>
      <c r="B1460" s="33" t="s">
        <v>5903</v>
      </c>
      <c r="C1460" s="33" t="s">
        <v>5904</v>
      </c>
      <c r="D1460" s="33" t="s">
        <v>5711</v>
      </c>
      <c r="E1460" s="33" t="s">
        <v>2437</v>
      </c>
      <c r="F1460" s="33" t="s">
        <v>685</v>
      </c>
      <c r="G1460" s="33" t="s">
        <v>686</v>
      </c>
      <c r="H1460" s="33" t="s">
        <v>733</v>
      </c>
      <c r="I1460" s="33" t="n">
        <v>190</v>
      </c>
      <c r="J1460" s="33" t="s">
        <v>768</v>
      </c>
      <c r="K1460" s="35" t="n">
        <v>73809</v>
      </c>
      <c r="L1460" s="36" t="n">
        <v>4.8</v>
      </c>
      <c r="M1460" s="37" t="n">
        <v>1387</v>
      </c>
      <c r="N1460" s="37" t="n">
        <v>10555</v>
      </c>
      <c r="O1460" s="37" t="n">
        <v>6</v>
      </c>
      <c r="P1460" s="33" t="s">
        <v>723</v>
      </c>
    </row>
    <row r="1461" customFormat="false" ht="15" hidden="false" customHeight="false" outlineLevel="0" collapsed="false">
      <c r="A1461" s="33" t="s">
        <v>5905</v>
      </c>
      <c r="B1461" s="33" t="s">
        <v>5906</v>
      </c>
      <c r="C1461" s="33" t="s">
        <v>5907</v>
      </c>
      <c r="D1461" s="33" t="s">
        <v>5908</v>
      </c>
      <c r="E1461" s="33" t="s">
        <v>842</v>
      </c>
      <c r="F1461" s="33" t="s">
        <v>685</v>
      </c>
      <c r="G1461" s="33" t="s">
        <v>686</v>
      </c>
      <c r="H1461" s="33" t="s">
        <v>764</v>
      </c>
      <c r="I1461" s="33" t="n">
        <v>190</v>
      </c>
      <c r="J1461" s="33" t="s">
        <v>778</v>
      </c>
      <c r="K1461" s="35" t="n">
        <v>86851</v>
      </c>
      <c r="L1461" s="36" t="n">
        <v>7</v>
      </c>
      <c r="M1461" s="37" t="n">
        <v>19591</v>
      </c>
      <c r="N1461" s="37" t="n">
        <v>24106</v>
      </c>
      <c r="O1461" s="37" t="n">
        <v>21</v>
      </c>
      <c r="P1461" s="33" t="s">
        <v>760</v>
      </c>
    </row>
    <row r="1462" customFormat="false" ht="15" hidden="false" customHeight="false" outlineLevel="0" collapsed="false">
      <c r="A1462" s="33" t="s">
        <v>5909</v>
      </c>
      <c r="B1462" s="33" t="s">
        <v>5910</v>
      </c>
      <c r="C1462" s="33" t="s">
        <v>5911</v>
      </c>
      <c r="D1462" s="33" t="s">
        <v>5912</v>
      </c>
      <c r="E1462" s="33" t="s">
        <v>5913</v>
      </c>
      <c r="F1462" s="33" t="s">
        <v>685</v>
      </c>
      <c r="G1462" s="33" t="s">
        <v>686</v>
      </c>
      <c r="H1462" s="33" t="s">
        <v>687</v>
      </c>
      <c r="I1462" s="33" t="n">
        <v>191</v>
      </c>
      <c r="J1462" s="33" t="s">
        <v>864</v>
      </c>
      <c r="K1462" s="35" t="n">
        <v>60321</v>
      </c>
      <c r="L1462" s="36" t="n">
        <v>2.6</v>
      </c>
      <c r="M1462" s="37" t="n">
        <v>0</v>
      </c>
      <c r="N1462" s="37" t="n">
        <v>2500</v>
      </c>
      <c r="O1462" s="37" t="n">
        <v>0</v>
      </c>
      <c r="P1462" s="33" t="s">
        <v>688</v>
      </c>
    </row>
    <row r="1463" customFormat="false" ht="15" hidden="false" customHeight="false" outlineLevel="0" collapsed="false">
      <c r="A1463" s="33" t="s">
        <v>5914</v>
      </c>
      <c r="B1463" s="33" t="s">
        <v>5915</v>
      </c>
      <c r="C1463" s="33" t="s">
        <v>5916</v>
      </c>
      <c r="D1463" s="33" t="s">
        <v>5917</v>
      </c>
      <c r="E1463" s="33" t="s">
        <v>3119</v>
      </c>
      <c r="F1463" s="33" t="s">
        <v>685</v>
      </c>
      <c r="G1463" s="33" t="s">
        <v>686</v>
      </c>
      <c r="H1463" s="33" t="s">
        <v>687</v>
      </c>
      <c r="I1463" s="33" t="n">
        <v>191</v>
      </c>
      <c r="J1463" s="33" t="s">
        <v>768</v>
      </c>
      <c r="K1463" s="35" t="n">
        <v>61520</v>
      </c>
      <c r="L1463" s="36" t="n">
        <v>2.8</v>
      </c>
      <c r="M1463" s="37" t="n">
        <v>550</v>
      </c>
      <c r="N1463" s="37" t="n">
        <v>2970</v>
      </c>
      <c r="O1463" s="37" t="n">
        <v>2</v>
      </c>
      <c r="P1463" s="33" t="s">
        <v>692</v>
      </c>
    </row>
    <row r="1464" customFormat="false" ht="15" hidden="false" customHeight="false" outlineLevel="0" collapsed="false">
      <c r="A1464" s="33" t="s">
        <v>5918</v>
      </c>
      <c r="B1464" s="33" t="s">
        <v>5919</v>
      </c>
      <c r="C1464" s="33" t="s">
        <v>5920</v>
      </c>
      <c r="D1464" s="33" t="s">
        <v>5921</v>
      </c>
      <c r="E1464" s="33" t="s">
        <v>3995</v>
      </c>
      <c r="F1464" s="33" t="s">
        <v>685</v>
      </c>
      <c r="G1464" s="33" t="s">
        <v>686</v>
      </c>
      <c r="H1464" s="33" t="s">
        <v>687</v>
      </c>
      <c r="I1464" s="33" t="n">
        <v>191</v>
      </c>
      <c r="J1464" s="33" t="s">
        <v>703</v>
      </c>
      <c r="K1464" s="35" t="n">
        <v>64502</v>
      </c>
      <c r="L1464" s="36" t="n">
        <v>3</v>
      </c>
      <c r="M1464" s="37" t="n">
        <v>102</v>
      </c>
      <c r="N1464" s="37" t="n">
        <v>3501</v>
      </c>
      <c r="O1464" s="37" t="n">
        <v>0</v>
      </c>
      <c r="P1464" s="33" t="s">
        <v>723</v>
      </c>
    </row>
    <row r="1465" customFormat="false" ht="15" hidden="false" customHeight="false" outlineLevel="0" collapsed="false">
      <c r="A1465" s="33" t="s">
        <v>5922</v>
      </c>
      <c r="B1465" s="33" t="s">
        <v>5923</v>
      </c>
      <c r="C1465" s="33" t="s">
        <v>5924</v>
      </c>
      <c r="D1465" s="33" t="s">
        <v>5924</v>
      </c>
      <c r="E1465" s="33" t="s">
        <v>3336</v>
      </c>
      <c r="F1465" s="33" t="s">
        <v>685</v>
      </c>
      <c r="G1465" s="33" t="s">
        <v>686</v>
      </c>
      <c r="H1465" s="33" t="s">
        <v>687</v>
      </c>
      <c r="I1465" s="33" t="n">
        <v>191</v>
      </c>
      <c r="J1465" s="33" t="s">
        <v>746</v>
      </c>
      <c r="K1465" s="35" t="n">
        <v>102917</v>
      </c>
      <c r="L1465" s="36" t="n">
        <v>8.5</v>
      </c>
      <c r="M1465" s="37" t="n">
        <v>31710</v>
      </c>
      <c r="N1465" s="37" t="n">
        <v>42629</v>
      </c>
      <c r="O1465" s="37" t="n">
        <v>53</v>
      </c>
      <c r="P1465" s="33" t="s">
        <v>723</v>
      </c>
    </row>
    <row r="1466" customFormat="false" ht="15" hidden="false" customHeight="false" outlineLevel="0" collapsed="false">
      <c r="A1466" s="33" t="s">
        <v>5925</v>
      </c>
      <c r="B1466" s="33"/>
      <c r="C1466" s="33" t="s">
        <v>5926</v>
      </c>
      <c r="D1466" s="33" t="s">
        <v>5927</v>
      </c>
      <c r="E1466" s="33" t="s">
        <v>2215</v>
      </c>
      <c r="F1466" s="33" t="s">
        <v>883</v>
      </c>
      <c r="G1466" s="33" t="s">
        <v>686</v>
      </c>
      <c r="H1466" s="33" t="s">
        <v>885</v>
      </c>
      <c r="I1466" s="33" t="n">
        <v>191</v>
      </c>
      <c r="J1466" s="33" t="s">
        <v>751</v>
      </c>
      <c r="K1466" s="35" t="n">
        <v>76554</v>
      </c>
      <c r="L1466" s="36" t="n">
        <v>4.3</v>
      </c>
      <c r="M1466" s="37" t="n">
        <v>0</v>
      </c>
      <c r="N1466" s="37" t="n">
        <v>0</v>
      </c>
      <c r="O1466" s="37" t="n">
        <v>0</v>
      </c>
      <c r="P1466" s="33"/>
    </row>
    <row r="1467" customFormat="false" ht="15" hidden="false" customHeight="false" outlineLevel="0" collapsed="false">
      <c r="A1467" s="33" t="s">
        <v>5928</v>
      </c>
      <c r="B1467" s="33" t="s">
        <v>5929</v>
      </c>
      <c r="C1467" s="33" t="s">
        <v>5930</v>
      </c>
      <c r="D1467" s="33" t="s">
        <v>1801</v>
      </c>
      <c r="E1467" s="33" t="s">
        <v>3119</v>
      </c>
      <c r="F1467" s="33" t="s">
        <v>685</v>
      </c>
      <c r="G1467" s="33" t="s">
        <v>686</v>
      </c>
      <c r="H1467" s="33" t="s">
        <v>750</v>
      </c>
      <c r="I1467" s="33" t="n">
        <v>192</v>
      </c>
      <c r="J1467" s="33" t="s">
        <v>765</v>
      </c>
      <c r="K1467" s="35" t="n">
        <v>66482</v>
      </c>
      <c r="L1467" s="36" t="n">
        <v>3.3</v>
      </c>
      <c r="M1467" s="37" t="n">
        <v>1050</v>
      </c>
      <c r="N1467" s="37" t="n">
        <v>1575</v>
      </c>
      <c r="O1467" s="37" t="n">
        <v>0</v>
      </c>
      <c r="P1467" s="33" t="s">
        <v>760</v>
      </c>
    </row>
    <row r="1468" customFormat="false" ht="15" hidden="false" customHeight="false" outlineLevel="0" collapsed="false">
      <c r="A1468" s="33" t="s">
        <v>5931</v>
      </c>
      <c r="B1468" s="33" t="s">
        <v>5932</v>
      </c>
      <c r="C1468" s="33" t="s">
        <v>5933</v>
      </c>
      <c r="D1468" s="33" t="s">
        <v>5934</v>
      </c>
      <c r="E1468" s="33" t="s">
        <v>5190</v>
      </c>
      <c r="F1468" s="33" t="s">
        <v>685</v>
      </c>
      <c r="G1468" s="33" t="s">
        <v>686</v>
      </c>
      <c r="H1468" s="33" t="s">
        <v>733</v>
      </c>
      <c r="I1468" s="33" t="n">
        <v>192</v>
      </c>
      <c r="J1468" s="33" t="s">
        <v>825</v>
      </c>
      <c r="K1468" s="35" t="n">
        <v>82610</v>
      </c>
      <c r="L1468" s="36" t="n">
        <v>6.3</v>
      </c>
      <c r="M1468" s="37" t="n">
        <v>14000</v>
      </c>
      <c r="N1468" s="37" t="n">
        <v>15900</v>
      </c>
      <c r="O1468" s="37" t="n">
        <v>1</v>
      </c>
      <c r="P1468" s="33" t="s">
        <v>700</v>
      </c>
    </row>
    <row r="1469" customFormat="false" ht="15" hidden="false" customHeight="false" outlineLevel="0" collapsed="false">
      <c r="A1469" s="33" t="s">
        <v>5935</v>
      </c>
      <c r="B1469" s="33" t="s">
        <v>5936</v>
      </c>
      <c r="C1469" s="33" t="s">
        <v>5937</v>
      </c>
      <c r="D1469" s="33" t="s">
        <v>5938</v>
      </c>
      <c r="E1469" s="33" t="s">
        <v>817</v>
      </c>
      <c r="F1469" s="33" t="s">
        <v>685</v>
      </c>
      <c r="G1469" s="33" t="s">
        <v>686</v>
      </c>
      <c r="H1469" s="33" t="s">
        <v>733</v>
      </c>
      <c r="I1469" s="33" t="n">
        <v>192</v>
      </c>
      <c r="J1469" s="33" t="s">
        <v>698</v>
      </c>
      <c r="K1469" s="35" t="n">
        <v>109398</v>
      </c>
      <c r="L1469" s="36" t="n">
        <v>8.3</v>
      </c>
      <c r="M1469" s="37" t="n">
        <v>18079</v>
      </c>
      <c r="N1469" s="37" t="n">
        <v>36556</v>
      </c>
      <c r="O1469" s="37" t="n">
        <v>25</v>
      </c>
      <c r="P1469" s="33" t="s">
        <v>692</v>
      </c>
    </row>
    <row r="1470" customFormat="false" ht="15" hidden="false" customHeight="false" outlineLevel="0" collapsed="false">
      <c r="A1470" s="33" t="s">
        <v>5939</v>
      </c>
      <c r="B1470" s="33" t="s">
        <v>5940</v>
      </c>
      <c r="C1470" s="33" t="s">
        <v>5941</v>
      </c>
      <c r="D1470" s="33" t="s">
        <v>5942</v>
      </c>
      <c r="E1470" s="33" t="s">
        <v>2215</v>
      </c>
      <c r="F1470" s="33" t="s">
        <v>685</v>
      </c>
      <c r="G1470" s="33" t="s">
        <v>686</v>
      </c>
      <c r="H1470" s="33" t="s">
        <v>750</v>
      </c>
      <c r="I1470" s="33" t="n">
        <v>192</v>
      </c>
      <c r="J1470" s="33" t="s">
        <v>751</v>
      </c>
      <c r="K1470" s="35" t="n">
        <v>75813</v>
      </c>
      <c r="L1470" s="36" t="n">
        <v>3.9</v>
      </c>
      <c r="M1470" s="37" t="n">
        <v>500</v>
      </c>
      <c r="N1470" s="37" t="n">
        <v>4550</v>
      </c>
      <c r="O1470" s="37" t="n">
        <v>1</v>
      </c>
      <c r="P1470" s="33" t="s">
        <v>692</v>
      </c>
    </row>
    <row r="1471" customFormat="false" ht="15" hidden="false" customHeight="false" outlineLevel="0" collapsed="false">
      <c r="A1471" s="33" t="s">
        <v>5943</v>
      </c>
      <c r="B1471" s="33" t="s">
        <v>5943</v>
      </c>
      <c r="C1471" s="33" t="s">
        <v>5944</v>
      </c>
      <c r="D1471" s="33" t="s">
        <v>5945</v>
      </c>
      <c r="E1471" s="33"/>
      <c r="F1471" s="33" t="s">
        <v>685</v>
      </c>
      <c r="G1471" s="33" t="s">
        <v>686</v>
      </c>
      <c r="H1471" s="33" t="s">
        <v>1592</v>
      </c>
      <c r="I1471" s="33" t="n">
        <v>192</v>
      </c>
      <c r="J1471" s="33" t="s">
        <v>843</v>
      </c>
      <c r="K1471" s="35"/>
      <c r="L1471" s="36"/>
      <c r="M1471" s="37" t="n">
        <v>0</v>
      </c>
      <c r="N1471" s="37" t="n">
        <v>0</v>
      </c>
      <c r="O1471" s="37" t="n">
        <v>0</v>
      </c>
      <c r="P1471" s="33"/>
    </row>
    <row r="1472" customFormat="false" ht="15" hidden="false" customHeight="false" outlineLevel="0" collapsed="false">
      <c r="A1472" s="33" t="s">
        <v>5946</v>
      </c>
      <c r="B1472" s="33" t="s">
        <v>5947</v>
      </c>
      <c r="C1472" s="33" t="s">
        <v>5948</v>
      </c>
      <c r="D1472" s="33" t="s">
        <v>5598</v>
      </c>
      <c r="E1472" s="33" t="s">
        <v>3375</v>
      </c>
      <c r="F1472" s="33" t="s">
        <v>685</v>
      </c>
      <c r="G1472" s="33" t="s">
        <v>686</v>
      </c>
      <c r="H1472" s="33" t="s">
        <v>750</v>
      </c>
      <c r="I1472" s="33" t="n">
        <v>193</v>
      </c>
      <c r="J1472" s="33" t="s">
        <v>864</v>
      </c>
      <c r="K1472" s="35" t="n">
        <v>80874</v>
      </c>
      <c r="L1472" s="36" t="n">
        <v>6</v>
      </c>
      <c r="M1472" s="37" t="n">
        <v>0</v>
      </c>
      <c r="N1472" s="37" t="n">
        <v>15896</v>
      </c>
      <c r="O1472" s="37" t="n">
        <v>8</v>
      </c>
      <c r="P1472" s="33" t="s">
        <v>760</v>
      </c>
    </row>
    <row r="1473" customFormat="false" ht="15" hidden="false" customHeight="false" outlineLevel="0" collapsed="false">
      <c r="A1473" s="33" t="s">
        <v>5949</v>
      </c>
      <c r="B1473" s="33" t="s">
        <v>5950</v>
      </c>
      <c r="C1473" s="33" t="s">
        <v>5951</v>
      </c>
      <c r="D1473" s="33" t="s">
        <v>5952</v>
      </c>
      <c r="E1473" s="33" t="s">
        <v>749</v>
      </c>
      <c r="F1473" s="33" t="s">
        <v>685</v>
      </c>
      <c r="G1473" s="33" t="s">
        <v>686</v>
      </c>
      <c r="H1473" s="33" t="s">
        <v>750</v>
      </c>
      <c r="I1473" s="33" t="n">
        <v>194</v>
      </c>
      <c r="J1473" s="33" t="s">
        <v>743</v>
      </c>
      <c r="K1473" s="35" t="n">
        <v>78039</v>
      </c>
      <c r="L1473" s="36" t="n">
        <v>5.6</v>
      </c>
      <c r="M1473" s="37" t="n">
        <v>0</v>
      </c>
      <c r="N1473" s="37" t="n">
        <v>1576</v>
      </c>
      <c r="O1473" s="37" t="n">
        <v>0</v>
      </c>
      <c r="P1473" s="33" t="s">
        <v>692</v>
      </c>
    </row>
    <row r="1474" customFormat="false" ht="15" hidden="false" customHeight="false" outlineLevel="0" collapsed="false">
      <c r="A1474" s="33" t="s">
        <v>5953</v>
      </c>
      <c r="B1474" s="33" t="s">
        <v>5954</v>
      </c>
      <c r="C1474" s="33" t="s">
        <v>1599</v>
      </c>
      <c r="D1474" s="33" t="s">
        <v>1599</v>
      </c>
      <c r="E1474" s="33" t="s">
        <v>792</v>
      </c>
      <c r="F1474" s="33" t="s">
        <v>685</v>
      </c>
      <c r="G1474" s="33" t="s">
        <v>686</v>
      </c>
      <c r="H1474" s="33" t="s">
        <v>750</v>
      </c>
      <c r="I1474" s="33" t="n">
        <v>194</v>
      </c>
      <c r="J1474" s="33" t="s">
        <v>789</v>
      </c>
      <c r="K1474" s="35" t="n">
        <v>54125</v>
      </c>
      <c r="L1474" s="36" t="n">
        <v>2.1</v>
      </c>
      <c r="M1474" s="37" t="n">
        <v>100</v>
      </c>
      <c r="N1474" s="37" t="n">
        <v>1000</v>
      </c>
      <c r="O1474" s="37" t="n">
        <v>2</v>
      </c>
      <c r="P1474" s="33" t="s">
        <v>688</v>
      </c>
    </row>
    <row r="1475" customFormat="false" ht="15" hidden="false" customHeight="false" outlineLevel="0" collapsed="false">
      <c r="A1475" s="33" t="s">
        <v>5955</v>
      </c>
      <c r="B1475" s="33" t="s">
        <v>5956</v>
      </c>
      <c r="C1475" s="33" t="s">
        <v>5957</v>
      </c>
      <c r="D1475" s="33" t="s">
        <v>5137</v>
      </c>
      <c r="E1475" s="33" t="s">
        <v>1069</v>
      </c>
      <c r="F1475" s="33" t="s">
        <v>685</v>
      </c>
      <c r="G1475" s="33" t="s">
        <v>686</v>
      </c>
      <c r="H1475" s="33" t="s">
        <v>687</v>
      </c>
      <c r="I1475" s="33" t="n">
        <v>194</v>
      </c>
      <c r="J1475" s="33" t="s">
        <v>793</v>
      </c>
      <c r="K1475" s="35" t="n">
        <v>91559</v>
      </c>
      <c r="L1475" s="36" t="n">
        <v>7.4</v>
      </c>
      <c r="M1475" s="37" t="n">
        <v>472</v>
      </c>
      <c r="N1475" s="37" t="n">
        <v>8079</v>
      </c>
      <c r="O1475" s="37" t="n">
        <v>0</v>
      </c>
      <c r="P1475" s="33" t="s">
        <v>688</v>
      </c>
    </row>
    <row r="1476" customFormat="false" ht="15" hidden="false" customHeight="false" outlineLevel="0" collapsed="false">
      <c r="A1476" s="33" t="s">
        <v>5958</v>
      </c>
      <c r="B1476" s="33"/>
      <c r="C1476" s="33" t="s">
        <v>5959</v>
      </c>
      <c r="D1476" s="33" t="s">
        <v>5960</v>
      </c>
      <c r="E1476" s="33" t="s">
        <v>852</v>
      </c>
      <c r="F1476" s="33" t="s">
        <v>685</v>
      </c>
      <c r="G1476" s="33" t="s">
        <v>686</v>
      </c>
      <c r="H1476" s="33" t="s">
        <v>750</v>
      </c>
      <c r="I1476" s="33" t="n">
        <v>194</v>
      </c>
      <c r="J1476" s="33" t="s">
        <v>849</v>
      </c>
      <c r="K1476" s="35" t="n">
        <v>45884</v>
      </c>
      <c r="L1476" s="36" t="n">
        <v>1.2</v>
      </c>
      <c r="M1476" s="37" t="n">
        <v>0</v>
      </c>
      <c r="N1476" s="37" t="n">
        <v>2100</v>
      </c>
      <c r="O1476" s="37" t="n">
        <v>0</v>
      </c>
      <c r="P1476" s="33" t="s">
        <v>688</v>
      </c>
    </row>
    <row r="1477" customFormat="false" ht="15" hidden="false" customHeight="false" outlineLevel="0" collapsed="false">
      <c r="A1477" s="33" t="s">
        <v>5961</v>
      </c>
      <c r="B1477" s="33" t="s">
        <v>5961</v>
      </c>
      <c r="C1477" s="33" t="s">
        <v>5962</v>
      </c>
      <c r="D1477" s="33" t="s">
        <v>5963</v>
      </c>
      <c r="E1477" s="33"/>
      <c r="F1477" s="33" t="s">
        <v>685</v>
      </c>
      <c r="G1477" s="33" t="s">
        <v>686</v>
      </c>
      <c r="H1477" s="33" t="s">
        <v>904</v>
      </c>
      <c r="I1477" s="33" t="n">
        <v>194</v>
      </c>
      <c r="J1477" s="33" t="s">
        <v>843</v>
      </c>
      <c r="K1477" s="35"/>
      <c r="L1477" s="36"/>
      <c r="M1477" s="37" t="n">
        <v>0</v>
      </c>
      <c r="N1477" s="37" t="n">
        <v>0</v>
      </c>
      <c r="O1477" s="37" t="n">
        <v>0</v>
      </c>
      <c r="P1477" s="33"/>
    </row>
    <row r="1478" customFormat="false" ht="15" hidden="false" customHeight="false" outlineLevel="0" collapsed="false">
      <c r="A1478" s="33" t="s">
        <v>5964</v>
      </c>
      <c r="B1478" s="33" t="s">
        <v>5965</v>
      </c>
      <c r="C1478" s="33" t="s">
        <v>5966</v>
      </c>
      <c r="D1478" s="33" t="s">
        <v>5967</v>
      </c>
      <c r="E1478" s="33" t="s">
        <v>696</v>
      </c>
      <c r="F1478" s="33" t="s">
        <v>685</v>
      </c>
      <c r="G1478" s="33" t="s">
        <v>686</v>
      </c>
      <c r="H1478" s="33" t="s">
        <v>764</v>
      </c>
      <c r="I1478" s="33" t="n">
        <v>195</v>
      </c>
      <c r="J1478" s="33" t="s">
        <v>693</v>
      </c>
      <c r="K1478" s="35" t="n">
        <v>53084</v>
      </c>
      <c r="L1478" s="36" t="n">
        <v>2</v>
      </c>
      <c r="M1478" s="37" t="n">
        <v>0</v>
      </c>
      <c r="N1478" s="37" t="n">
        <v>2702</v>
      </c>
      <c r="O1478" s="37" t="n">
        <v>0</v>
      </c>
      <c r="P1478" s="33" t="s">
        <v>688</v>
      </c>
    </row>
    <row r="1479" customFormat="false" ht="15" hidden="false" customHeight="false" outlineLevel="0" collapsed="false">
      <c r="A1479" s="33" t="s">
        <v>5968</v>
      </c>
      <c r="B1479" s="33"/>
      <c r="C1479" s="33" t="s">
        <v>1801</v>
      </c>
      <c r="D1479" s="33" t="s">
        <v>1801</v>
      </c>
      <c r="E1479" s="33" t="s">
        <v>4472</v>
      </c>
      <c r="F1479" s="33" t="s">
        <v>685</v>
      </c>
      <c r="G1479" s="33" t="s">
        <v>686</v>
      </c>
      <c r="H1479" s="33" t="s">
        <v>909</v>
      </c>
      <c r="I1479" s="33" t="n">
        <v>195</v>
      </c>
      <c r="J1479" s="33" t="s">
        <v>751</v>
      </c>
      <c r="K1479" s="35" t="n">
        <v>83399</v>
      </c>
      <c r="L1479" s="36" t="n">
        <v>5.9</v>
      </c>
      <c r="M1479" s="37" t="n">
        <v>86</v>
      </c>
      <c r="N1479" s="37" t="n">
        <v>2566</v>
      </c>
      <c r="O1479" s="37" t="n">
        <v>0</v>
      </c>
      <c r="P1479" s="33" t="s">
        <v>692</v>
      </c>
    </row>
    <row r="1480" customFormat="false" ht="15" hidden="false" customHeight="false" outlineLevel="0" collapsed="false">
      <c r="A1480" s="33" t="s">
        <v>5969</v>
      </c>
      <c r="B1480" s="33" t="s">
        <v>5970</v>
      </c>
      <c r="C1480" s="33" t="s">
        <v>5971</v>
      </c>
      <c r="D1480" s="33" t="s">
        <v>5972</v>
      </c>
      <c r="E1480" s="33" t="s">
        <v>3119</v>
      </c>
      <c r="F1480" s="33" t="s">
        <v>685</v>
      </c>
      <c r="G1480" s="33" t="s">
        <v>686</v>
      </c>
      <c r="H1480" s="33" t="s">
        <v>750</v>
      </c>
      <c r="I1480" s="33" t="n">
        <v>195</v>
      </c>
      <c r="J1480" s="33" t="s">
        <v>799</v>
      </c>
      <c r="K1480" s="35" t="n">
        <v>57525</v>
      </c>
      <c r="L1480" s="36" t="n">
        <v>2.1</v>
      </c>
      <c r="M1480" s="37" t="n">
        <v>900</v>
      </c>
      <c r="N1480" s="37" t="n">
        <v>2800</v>
      </c>
      <c r="O1480" s="37" t="n">
        <v>1</v>
      </c>
      <c r="P1480" s="33" t="s">
        <v>692</v>
      </c>
    </row>
    <row r="1481" customFormat="false" ht="15" hidden="false" customHeight="false" outlineLevel="0" collapsed="false">
      <c r="A1481" s="33" t="s">
        <v>5973</v>
      </c>
      <c r="B1481" s="33" t="s">
        <v>5974</v>
      </c>
      <c r="C1481" s="33" t="s">
        <v>5975</v>
      </c>
      <c r="D1481" s="33" t="s">
        <v>1082</v>
      </c>
      <c r="E1481" s="33" t="s">
        <v>3119</v>
      </c>
      <c r="F1481" s="33" t="s">
        <v>685</v>
      </c>
      <c r="G1481" s="33" t="s">
        <v>686</v>
      </c>
      <c r="H1481" s="33" t="s">
        <v>750</v>
      </c>
      <c r="I1481" s="33" t="n">
        <v>195</v>
      </c>
      <c r="J1481" s="33" t="s">
        <v>761</v>
      </c>
      <c r="K1481" s="35" t="n">
        <v>55017</v>
      </c>
      <c r="L1481" s="36" t="n">
        <v>2</v>
      </c>
      <c r="M1481" s="37" t="n">
        <v>1447</v>
      </c>
      <c r="N1481" s="37" t="n">
        <v>18000</v>
      </c>
      <c r="O1481" s="37" t="n">
        <v>4</v>
      </c>
      <c r="P1481" s="33" t="s">
        <v>742</v>
      </c>
    </row>
    <row r="1482" customFormat="false" ht="15" hidden="false" customHeight="false" outlineLevel="0" collapsed="false">
      <c r="A1482" s="33" t="s">
        <v>5976</v>
      </c>
      <c r="B1482" s="33"/>
      <c r="C1482" s="33" t="s">
        <v>5977</v>
      </c>
      <c r="D1482" s="33" t="s">
        <v>5977</v>
      </c>
      <c r="E1482" s="33" t="s">
        <v>792</v>
      </c>
      <c r="F1482" s="33" t="s">
        <v>685</v>
      </c>
      <c r="G1482" s="33" t="s">
        <v>686</v>
      </c>
      <c r="H1482" s="33" t="s">
        <v>750</v>
      </c>
      <c r="I1482" s="33" t="n">
        <v>195</v>
      </c>
      <c r="J1482" s="33" t="s">
        <v>789</v>
      </c>
      <c r="K1482" s="35" t="n">
        <v>81986</v>
      </c>
      <c r="L1482" s="36" t="n">
        <v>6.3</v>
      </c>
      <c r="M1482" s="37" t="n">
        <v>200</v>
      </c>
      <c r="N1482" s="37" t="n">
        <v>5000</v>
      </c>
      <c r="O1482" s="37" t="n">
        <v>1</v>
      </c>
      <c r="P1482" s="33" t="s">
        <v>760</v>
      </c>
    </row>
    <row r="1483" customFormat="false" ht="15" hidden="false" customHeight="false" outlineLevel="0" collapsed="false">
      <c r="A1483" s="33" t="s">
        <v>5978</v>
      </c>
      <c r="B1483" s="33" t="s">
        <v>5979</v>
      </c>
      <c r="C1483" s="33" t="s">
        <v>5980</v>
      </c>
      <c r="D1483" s="33" t="s">
        <v>5981</v>
      </c>
      <c r="E1483" s="33" t="s">
        <v>3995</v>
      </c>
      <c r="F1483" s="33" t="s">
        <v>685</v>
      </c>
      <c r="G1483" s="33" t="s">
        <v>686</v>
      </c>
      <c r="H1483" s="33" t="s">
        <v>750</v>
      </c>
      <c r="I1483" s="33" t="n">
        <v>195</v>
      </c>
      <c r="J1483" s="33" t="s">
        <v>703</v>
      </c>
      <c r="K1483" s="35" t="n">
        <v>69738</v>
      </c>
      <c r="L1483" s="36" t="n">
        <v>3.6</v>
      </c>
      <c r="M1483" s="37" t="n">
        <v>0</v>
      </c>
      <c r="N1483" s="37" t="n">
        <v>3000</v>
      </c>
      <c r="O1483" s="37" t="n">
        <v>0</v>
      </c>
      <c r="P1483" s="33" t="s">
        <v>742</v>
      </c>
    </row>
    <row r="1484" customFormat="false" ht="15" hidden="false" customHeight="false" outlineLevel="0" collapsed="false">
      <c r="A1484" s="33" t="s">
        <v>5982</v>
      </c>
      <c r="B1484" s="33"/>
      <c r="C1484" s="33" t="s">
        <v>3185</v>
      </c>
      <c r="D1484" s="33" t="s">
        <v>3186</v>
      </c>
      <c r="E1484" s="33" t="s">
        <v>3336</v>
      </c>
      <c r="F1484" s="33" t="s">
        <v>685</v>
      </c>
      <c r="G1484" s="33" t="s">
        <v>686</v>
      </c>
      <c r="H1484" s="33" t="s">
        <v>687</v>
      </c>
      <c r="I1484" s="33" t="n">
        <v>195</v>
      </c>
      <c r="J1484" s="33" t="s">
        <v>746</v>
      </c>
      <c r="K1484" s="35" t="n">
        <v>102831</v>
      </c>
      <c r="L1484" s="36" t="n">
        <v>8.5</v>
      </c>
      <c r="M1484" s="37" t="n">
        <v>2675</v>
      </c>
      <c r="N1484" s="37" t="n">
        <v>25000</v>
      </c>
      <c r="O1484" s="37" t="n">
        <v>5</v>
      </c>
      <c r="P1484" s="33" t="s">
        <v>723</v>
      </c>
    </row>
    <row r="1485" customFormat="false" ht="15" hidden="false" customHeight="false" outlineLevel="0" collapsed="false">
      <c r="A1485" s="33" t="s">
        <v>5983</v>
      </c>
      <c r="B1485" s="33" t="s">
        <v>5984</v>
      </c>
      <c r="C1485" s="33" t="s">
        <v>5985</v>
      </c>
      <c r="D1485" s="33" t="s">
        <v>5986</v>
      </c>
      <c r="E1485" s="33" t="s">
        <v>3336</v>
      </c>
      <c r="F1485" s="33" t="s">
        <v>685</v>
      </c>
      <c r="G1485" s="33" t="s">
        <v>686</v>
      </c>
      <c r="H1485" s="33" t="s">
        <v>750</v>
      </c>
      <c r="I1485" s="33" t="n">
        <v>195</v>
      </c>
      <c r="J1485" s="33" t="s">
        <v>746</v>
      </c>
      <c r="K1485" s="35" t="n">
        <v>112577</v>
      </c>
      <c r="L1485" s="36" t="n">
        <v>9.7</v>
      </c>
      <c r="M1485" s="37" t="n">
        <v>3000</v>
      </c>
      <c r="N1485" s="37" t="n">
        <v>15000</v>
      </c>
      <c r="O1485" s="37" t="n">
        <v>2</v>
      </c>
      <c r="P1485" s="33" t="s">
        <v>723</v>
      </c>
    </row>
    <row r="1486" customFormat="false" ht="15" hidden="false" customHeight="false" outlineLevel="0" collapsed="false">
      <c r="A1486" s="33" t="s">
        <v>5987</v>
      </c>
      <c r="B1486" s="33" t="s">
        <v>5988</v>
      </c>
      <c r="C1486" s="33" t="s">
        <v>5989</v>
      </c>
      <c r="D1486" s="33" t="s">
        <v>5990</v>
      </c>
      <c r="E1486" s="33" t="s">
        <v>4472</v>
      </c>
      <c r="F1486" s="33" t="s">
        <v>685</v>
      </c>
      <c r="G1486" s="33" t="s">
        <v>686</v>
      </c>
      <c r="H1486" s="33" t="s">
        <v>687</v>
      </c>
      <c r="I1486" s="33" t="n">
        <v>196</v>
      </c>
      <c r="J1486" s="33" t="s">
        <v>751</v>
      </c>
      <c r="K1486" s="35" t="n">
        <v>82185</v>
      </c>
      <c r="L1486" s="36" t="n">
        <v>5.7</v>
      </c>
      <c r="M1486" s="37" t="n">
        <v>3798</v>
      </c>
      <c r="N1486" s="37" t="n">
        <v>22618</v>
      </c>
      <c r="O1486" s="37" t="n">
        <v>6</v>
      </c>
      <c r="P1486" s="33" t="s">
        <v>692</v>
      </c>
    </row>
    <row r="1487" customFormat="false" ht="15" hidden="false" customHeight="false" outlineLevel="0" collapsed="false">
      <c r="A1487" s="33" t="s">
        <v>5991</v>
      </c>
      <c r="B1487" s="33" t="s">
        <v>5992</v>
      </c>
      <c r="C1487" s="33" t="s">
        <v>5993</v>
      </c>
      <c r="D1487" s="33" t="s">
        <v>5994</v>
      </c>
      <c r="E1487" s="33" t="s">
        <v>2437</v>
      </c>
      <c r="F1487" s="33" t="s">
        <v>685</v>
      </c>
      <c r="G1487" s="33" t="s">
        <v>686</v>
      </c>
      <c r="H1487" s="33" t="s">
        <v>750</v>
      </c>
      <c r="I1487" s="33" t="n">
        <v>196</v>
      </c>
      <c r="J1487" s="33" t="s">
        <v>768</v>
      </c>
      <c r="K1487" s="35" t="n">
        <v>73879</v>
      </c>
      <c r="L1487" s="36" t="n">
        <v>4.8</v>
      </c>
      <c r="M1487" s="37" t="n">
        <v>14000</v>
      </c>
      <c r="N1487" s="37" t="n">
        <v>15000</v>
      </c>
      <c r="O1487" s="37" t="n">
        <v>7</v>
      </c>
      <c r="P1487" s="33" t="s">
        <v>700</v>
      </c>
    </row>
    <row r="1488" customFormat="false" ht="15" hidden="false" customHeight="false" outlineLevel="0" collapsed="false">
      <c r="A1488" s="33" t="s">
        <v>5995</v>
      </c>
      <c r="B1488" s="33" t="s">
        <v>5996</v>
      </c>
      <c r="C1488" s="33" t="s">
        <v>5997</v>
      </c>
      <c r="D1488" s="33" t="s">
        <v>5998</v>
      </c>
      <c r="E1488" s="33" t="s">
        <v>1343</v>
      </c>
      <c r="F1488" s="33" t="s">
        <v>685</v>
      </c>
      <c r="G1488" s="33" t="s">
        <v>686</v>
      </c>
      <c r="H1488" s="33" t="s">
        <v>764</v>
      </c>
      <c r="I1488" s="33" t="n">
        <v>197</v>
      </c>
      <c r="J1488" s="33" t="s">
        <v>832</v>
      </c>
      <c r="K1488" s="35" t="n">
        <v>100278</v>
      </c>
      <c r="L1488" s="36" t="n">
        <v>9.6</v>
      </c>
      <c r="M1488" s="37" t="n">
        <v>700</v>
      </c>
      <c r="N1488" s="37" t="n">
        <v>7300</v>
      </c>
      <c r="O1488" s="37" t="n">
        <v>0</v>
      </c>
      <c r="P1488" s="33" t="s">
        <v>688</v>
      </c>
    </row>
    <row r="1489" customFormat="false" ht="15" hidden="false" customHeight="false" outlineLevel="0" collapsed="false">
      <c r="A1489" s="33" t="s">
        <v>5999</v>
      </c>
      <c r="B1489" s="33" t="s">
        <v>6000</v>
      </c>
      <c r="C1489" s="33" t="s">
        <v>6001</v>
      </c>
      <c r="D1489" s="33" t="s">
        <v>5938</v>
      </c>
      <c r="E1489" s="33" t="s">
        <v>817</v>
      </c>
      <c r="F1489" s="33" t="s">
        <v>685</v>
      </c>
      <c r="G1489" s="33" t="s">
        <v>686</v>
      </c>
      <c r="H1489" s="33" t="s">
        <v>687</v>
      </c>
      <c r="I1489" s="33" t="n">
        <v>197</v>
      </c>
      <c r="J1489" s="33" t="s">
        <v>698</v>
      </c>
      <c r="K1489" s="35" t="n">
        <v>110168</v>
      </c>
      <c r="L1489" s="36" t="n">
        <v>8.2</v>
      </c>
      <c r="M1489" s="37" t="n">
        <v>0</v>
      </c>
      <c r="N1489" s="37" t="n">
        <v>15000</v>
      </c>
      <c r="O1489" s="37" t="n">
        <v>25</v>
      </c>
      <c r="P1489" s="33" t="s">
        <v>700</v>
      </c>
    </row>
    <row r="1490" customFormat="false" ht="15" hidden="false" customHeight="false" outlineLevel="0" collapsed="false">
      <c r="A1490" s="33" t="s">
        <v>6002</v>
      </c>
      <c r="B1490" s="33" t="s">
        <v>6003</v>
      </c>
      <c r="C1490" s="33" t="s">
        <v>6004</v>
      </c>
      <c r="D1490" s="33" t="s">
        <v>6005</v>
      </c>
      <c r="E1490" s="33" t="s">
        <v>2319</v>
      </c>
      <c r="F1490" s="33" t="s">
        <v>685</v>
      </c>
      <c r="G1490" s="33" t="s">
        <v>686</v>
      </c>
      <c r="H1490" s="33" t="s">
        <v>687</v>
      </c>
      <c r="I1490" s="33" t="n">
        <v>197</v>
      </c>
      <c r="J1490" s="33" t="s">
        <v>789</v>
      </c>
      <c r="K1490" s="35" t="n">
        <v>69171</v>
      </c>
      <c r="L1490" s="36" t="n">
        <v>3.7</v>
      </c>
      <c r="M1490" s="37" t="n">
        <v>150</v>
      </c>
      <c r="N1490" s="37" t="n">
        <v>1150</v>
      </c>
      <c r="O1490" s="37" t="n">
        <v>0</v>
      </c>
      <c r="P1490" s="33" t="s">
        <v>742</v>
      </c>
    </row>
    <row r="1491" customFormat="false" ht="15" hidden="false" customHeight="false" outlineLevel="0" collapsed="false">
      <c r="A1491" s="33" t="s">
        <v>6006</v>
      </c>
      <c r="B1491" s="33" t="s">
        <v>6007</v>
      </c>
      <c r="C1491" s="33" t="s">
        <v>6008</v>
      </c>
      <c r="D1491" s="33" t="s">
        <v>6009</v>
      </c>
      <c r="E1491" s="33" t="s">
        <v>3119</v>
      </c>
      <c r="F1491" s="33" t="s">
        <v>685</v>
      </c>
      <c r="G1491" s="33" t="s">
        <v>686</v>
      </c>
      <c r="H1491" s="33" t="s">
        <v>750</v>
      </c>
      <c r="I1491" s="33" t="n">
        <v>198</v>
      </c>
      <c r="J1491" s="33" t="s">
        <v>793</v>
      </c>
      <c r="K1491" s="35" t="n">
        <v>51830</v>
      </c>
      <c r="L1491" s="36" t="n">
        <v>1.4</v>
      </c>
      <c r="M1491" s="37" t="n">
        <v>1320</v>
      </c>
      <c r="N1491" s="37" t="n">
        <v>4200</v>
      </c>
      <c r="O1491" s="37" t="n">
        <v>3</v>
      </c>
      <c r="P1491" s="33" t="s">
        <v>692</v>
      </c>
    </row>
    <row r="1492" customFormat="false" ht="15" hidden="false" customHeight="false" outlineLevel="0" collapsed="false">
      <c r="A1492" s="33" t="s">
        <v>6010</v>
      </c>
      <c r="B1492" s="33" t="s">
        <v>6011</v>
      </c>
      <c r="C1492" s="33" t="s">
        <v>6012</v>
      </c>
      <c r="D1492" s="33" t="s">
        <v>6013</v>
      </c>
      <c r="E1492" s="33" t="s">
        <v>2677</v>
      </c>
      <c r="F1492" s="33" t="s">
        <v>685</v>
      </c>
      <c r="G1492" s="33" t="s">
        <v>686</v>
      </c>
      <c r="H1492" s="33" t="s">
        <v>750</v>
      </c>
      <c r="I1492" s="33" t="n">
        <v>198</v>
      </c>
      <c r="J1492" s="33" t="s">
        <v>771</v>
      </c>
      <c r="K1492" s="35" t="n">
        <v>84450</v>
      </c>
      <c r="L1492" s="36" t="n">
        <v>7</v>
      </c>
      <c r="M1492" s="37" t="n">
        <v>0</v>
      </c>
      <c r="N1492" s="37" t="n">
        <v>27997</v>
      </c>
      <c r="O1492" s="37" t="n">
        <v>1</v>
      </c>
      <c r="P1492" s="33" t="s">
        <v>742</v>
      </c>
    </row>
    <row r="1493" customFormat="false" ht="15" hidden="false" customHeight="false" outlineLevel="0" collapsed="false">
      <c r="A1493" s="33" t="s">
        <v>6014</v>
      </c>
      <c r="B1493" s="33" t="s">
        <v>6015</v>
      </c>
      <c r="C1493" s="33" t="s">
        <v>6016</v>
      </c>
      <c r="D1493" s="33" t="s">
        <v>6016</v>
      </c>
      <c r="E1493" s="33" t="s">
        <v>696</v>
      </c>
      <c r="F1493" s="33" t="s">
        <v>685</v>
      </c>
      <c r="G1493" s="33" t="s">
        <v>686</v>
      </c>
      <c r="H1493" s="33" t="s">
        <v>687</v>
      </c>
      <c r="I1493" s="33" t="n">
        <v>199</v>
      </c>
      <c r="J1493" s="33" t="s">
        <v>818</v>
      </c>
      <c r="K1493" s="35" t="n">
        <v>84471</v>
      </c>
      <c r="L1493" s="36" t="n">
        <v>7.2</v>
      </c>
      <c r="M1493" s="37" t="n">
        <v>250</v>
      </c>
      <c r="N1493" s="37" t="n">
        <v>7000</v>
      </c>
      <c r="O1493" s="37" t="n">
        <v>1</v>
      </c>
      <c r="P1493" s="33" t="s">
        <v>692</v>
      </c>
    </row>
    <row r="1494" customFormat="false" ht="15" hidden="false" customHeight="false" outlineLevel="0" collapsed="false">
      <c r="A1494" s="33" t="s">
        <v>6017</v>
      </c>
      <c r="B1494" s="33"/>
      <c r="C1494" s="33" t="s">
        <v>6018</v>
      </c>
      <c r="D1494" s="33" t="s">
        <v>1445</v>
      </c>
      <c r="E1494" s="33" t="s">
        <v>696</v>
      </c>
      <c r="F1494" s="33" t="s">
        <v>685</v>
      </c>
      <c r="G1494" s="33" t="s">
        <v>686</v>
      </c>
      <c r="H1494" s="33" t="s">
        <v>687</v>
      </c>
      <c r="I1494" s="33" t="n">
        <v>199</v>
      </c>
      <c r="J1494" s="33" t="s">
        <v>698</v>
      </c>
      <c r="K1494" s="35" t="n">
        <v>77619</v>
      </c>
      <c r="L1494" s="36" t="n">
        <v>5.6</v>
      </c>
      <c r="M1494" s="37" t="n">
        <v>700</v>
      </c>
      <c r="N1494" s="37" t="n">
        <v>8500</v>
      </c>
      <c r="O1494" s="37" t="n">
        <v>1</v>
      </c>
      <c r="P1494" s="33" t="s">
        <v>692</v>
      </c>
    </row>
    <row r="1495" customFormat="false" ht="15" hidden="false" customHeight="false" outlineLevel="0" collapsed="false">
      <c r="A1495" s="33" t="s">
        <v>6019</v>
      </c>
      <c r="B1495" s="33"/>
      <c r="C1495" s="33" t="s">
        <v>6020</v>
      </c>
      <c r="D1495" s="33" t="s">
        <v>5837</v>
      </c>
      <c r="E1495" s="33" t="s">
        <v>3119</v>
      </c>
      <c r="F1495" s="33" t="s">
        <v>685</v>
      </c>
      <c r="G1495" s="33" t="s">
        <v>686</v>
      </c>
      <c r="H1495" s="33" t="s">
        <v>750</v>
      </c>
      <c r="I1495" s="33" t="n">
        <v>199</v>
      </c>
      <c r="J1495" s="33" t="s">
        <v>761</v>
      </c>
      <c r="K1495" s="35" t="n">
        <v>91520</v>
      </c>
      <c r="L1495" s="36" t="n">
        <v>6.4</v>
      </c>
      <c r="M1495" s="37" t="n">
        <v>620</v>
      </c>
      <c r="N1495" s="37" t="n">
        <v>1500</v>
      </c>
      <c r="O1495" s="37" t="n">
        <v>1</v>
      </c>
      <c r="P1495" s="33" t="s">
        <v>760</v>
      </c>
    </row>
    <row r="1496" customFormat="false" ht="15" hidden="false" customHeight="false" outlineLevel="0" collapsed="false">
      <c r="A1496" s="33" t="s">
        <v>6021</v>
      </c>
      <c r="B1496" s="33" t="s">
        <v>6022</v>
      </c>
      <c r="C1496" s="33" t="s">
        <v>6023</v>
      </c>
      <c r="D1496" s="33" t="s">
        <v>4686</v>
      </c>
      <c r="E1496" s="33" t="s">
        <v>2677</v>
      </c>
      <c r="F1496" s="33" t="s">
        <v>685</v>
      </c>
      <c r="G1496" s="33" t="s">
        <v>686</v>
      </c>
      <c r="H1496" s="33" t="s">
        <v>750</v>
      </c>
      <c r="I1496" s="33" t="n">
        <v>199</v>
      </c>
      <c r="J1496" s="33" t="s">
        <v>751</v>
      </c>
      <c r="K1496" s="35" t="n">
        <v>63810</v>
      </c>
      <c r="L1496" s="36" t="n">
        <v>3.4</v>
      </c>
      <c r="M1496" s="37" t="n">
        <v>0</v>
      </c>
      <c r="N1496" s="37" t="n">
        <v>6132</v>
      </c>
      <c r="O1496" s="37" t="n">
        <v>1</v>
      </c>
      <c r="P1496" s="33" t="s">
        <v>700</v>
      </c>
    </row>
    <row r="1497" customFormat="false" ht="15" hidden="false" customHeight="false" outlineLevel="0" collapsed="false">
      <c r="A1497" s="33" t="s">
        <v>6024</v>
      </c>
      <c r="B1497" s="33" t="s">
        <v>6025</v>
      </c>
      <c r="C1497" s="33" t="s">
        <v>6026</v>
      </c>
      <c r="D1497" s="33" t="s">
        <v>6027</v>
      </c>
      <c r="E1497" s="33" t="s">
        <v>817</v>
      </c>
      <c r="F1497" s="33" t="s">
        <v>685</v>
      </c>
      <c r="G1497" s="33" t="s">
        <v>686</v>
      </c>
      <c r="H1497" s="33" t="s">
        <v>687</v>
      </c>
      <c r="I1497" s="33" t="n">
        <v>199</v>
      </c>
      <c r="J1497" s="33" t="s">
        <v>876</v>
      </c>
      <c r="K1497" s="35" t="n">
        <v>89044</v>
      </c>
      <c r="L1497" s="36" t="n">
        <v>6</v>
      </c>
      <c r="M1497" s="37" t="n">
        <v>662</v>
      </c>
      <c r="N1497" s="37" t="n">
        <v>3936</v>
      </c>
      <c r="O1497" s="37" t="n">
        <v>0</v>
      </c>
      <c r="P1497" s="33" t="s">
        <v>692</v>
      </c>
    </row>
    <row r="1498" customFormat="false" ht="15" hidden="false" customHeight="false" outlineLevel="0" collapsed="false">
      <c r="A1498" s="33" t="s">
        <v>6028</v>
      </c>
      <c r="B1498" s="33" t="s">
        <v>6029</v>
      </c>
      <c r="C1498" s="33" t="s">
        <v>6030</v>
      </c>
      <c r="D1498" s="33" t="s">
        <v>6031</v>
      </c>
      <c r="E1498" s="33" t="s">
        <v>5913</v>
      </c>
      <c r="F1498" s="33" t="s">
        <v>685</v>
      </c>
      <c r="G1498" s="33" t="s">
        <v>686</v>
      </c>
      <c r="H1498" s="33" t="s">
        <v>687</v>
      </c>
      <c r="I1498" s="33" t="n">
        <v>200</v>
      </c>
      <c r="J1498" s="33" t="s">
        <v>864</v>
      </c>
      <c r="K1498" s="35" t="n">
        <v>60173</v>
      </c>
      <c r="L1498" s="36" t="n">
        <v>2.6</v>
      </c>
      <c r="M1498" s="37" t="n">
        <v>4978</v>
      </c>
      <c r="N1498" s="37" t="n">
        <v>11317</v>
      </c>
      <c r="O1498" s="37" t="n">
        <v>10</v>
      </c>
      <c r="P1498" s="33" t="s">
        <v>760</v>
      </c>
    </row>
    <row r="1499" customFormat="false" ht="15" hidden="false" customHeight="false" outlineLevel="0" collapsed="false">
      <c r="A1499" s="33" t="s">
        <v>6032</v>
      </c>
      <c r="B1499" s="33" t="s">
        <v>6033</v>
      </c>
      <c r="C1499" s="33" t="s">
        <v>6034</v>
      </c>
      <c r="D1499" s="33" t="s">
        <v>1801</v>
      </c>
      <c r="E1499" s="33" t="s">
        <v>754</v>
      </c>
      <c r="F1499" s="33" t="s">
        <v>685</v>
      </c>
      <c r="G1499" s="33" t="s">
        <v>686</v>
      </c>
      <c r="H1499" s="33" t="s">
        <v>687</v>
      </c>
      <c r="I1499" s="33" t="n">
        <v>200</v>
      </c>
      <c r="J1499" s="33" t="s">
        <v>765</v>
      </c>
      <c r="K1499" s="35" t="n">
        <v>66864</v>
      </c>
      <c r="L1499" s="36" t="n">
        <v>3.3</v>
      </c>
      <c r="M1499" s="37" t="n">
        <v>8278</v>
      </c>
      <c r="N1499" s="37" t="n">
        <v>4017</v>
      </c>
      <c r="O1499" s="37" t="n">
        <v>3</v>
      </c>
      <c r="P1499" s="33" t="s">
        <v>723</v>
      </c>
    </row>
    <row r="1500" customFormat="false" ht="15" hidden="false" customHeight="false" outlineLevel="0" collapsed="false">
      <c r="A1500" s="33" t="s">
        <v>6035</v>
      </c>
      <c r="B1500" s="33" t="s">
        <v>6036</v>
      </c>
      <c r="C1500" s="33" t="s">
        <v>6037</v>
      </c>
      <c r="D1500" s="33" t="s">
        <v>6038</v>
      </c>
      <c r="E1500" s="33" t="s">
        <v>2437</v>
      </c>
      <c r="F1500" s="33" t="s">
        <v>685</v>
      </c>
      <c r="G1500" s="33" t="s">
        <v>686</v>
      </c>
      <c r="H1500" s="33" t="s">
        <v>750</v>
      </c>
      <c r="I1500" s="33" t="n">
        <v>200</v>
      </c>
      <c r="J1500" s="33" t="s">
        <v>768</v>
      </c>
      <c r="K1500" s="35" t="n">
        <v>62871</v>
      </c>
      <c r="L1500" s="36" t="n">
        <v>2.7</v>
      </c>
      <c r="M1500" s="37" t="n">
        <v>800</v>
      </c>
      <c r="N1500" s="37" t="n">
        <v>51100</v>
      </c>
      <c r="O1500" s="37" t="n">
        <v>1</v>
      </c>
      <c r="P1500" s="33" t="s">
        <v>742</v>
      </c>
    </row>
    <row r="1501" customFormat="false" ht="15" hidden="false" customHeight="false" outlineLevel="0" collapsed="false">
      <c r="A1501" s="33" t="s">
        <v>6039</v>
      </c>
      <c r="B1501" s="33"/>
      <c r="C1501" s="33" t="s">
        <v>6040</v>
      </c>
      <c r="D1501" s="33" t="s">
        <v>6041</v>
      </c>
      <c r="E1501" s="33" t="s">
        <v>852</v>
      </c>
      <c r="F1501" s="33" t="s">
        <v>883</v>
      </c>
      <c r="G1501" s="33" t="s">
        <v>686</v>
      </c>
      <c r="H1501" s="33" t="s">
        <v>885</v>
      </c>
      <c r="I1501" s="33" t="n">
        <v>200</v>
      </c>
      <c r="J1501" s="33" t="s">
        <v>849</v>
      </c>
      <c r="K1501" s="35" t="n">
        <v>42177</v>
      </c>
      <c r="L1501" s="36" t="n">
        <v>1</v>
      </c>
      <c r="M1501" s="37" t="n">
        <v>0</v>
      </c>
      <c r="N1501" s="37" t="n">
        <v>0</v>
      </c>
      <c r="O1501" s="37" t="n">
        <v>0</v>
      </c>
      <c r="P1501" s="33"/>
    </row>
    <row r="1502" customFormat="false" ht="15" hidden="false" customHeight="false" outlineLevel="0" collapsed="false">
      <c r="A1502" s="33" t="s">
        <v>6042</v>
      </c>
      <c r="B1502" s="33" t="s">
        <v>6043</v>
      </c>
      <c r="C1502" s="33" t="s">
        <v>6044</v>
      </c>
      <c r="D1502" s="33" t="s">
        <v>3987</v>
      </c>
      <c r="E1502" s="33" t="s">
        <v>2319</v>
      </c>
      <c r="F1502" s="33" t="s">
        <v>685</v>
      </c>
      <c r="G1502" s="33" t="s">
        <v>686</v>
      </c>
      <c r="H1502" s="33" t="s">
        <v>687</v>
      </c>
      <c r="I1502" s="33" t="n">
        <v>200</v>
      </c>
      <c r="J1502" s="33" t="s">
        <v>703</v>
      </c>
      <c r="K1502" s="35" t="n">
        <v>92074</v>
      </c>
      <c r="L1502" s="36" t="n">
        <v>6.5</v>
      </c>
      <c r="M1502" s="37" t="n">
        <v>240</v>
      </c>
      <c r="N1502" s="37" t="n">
        <v>2574</v>
      </c>
      <c r="O1502" s="37" t="n">
        <v>0</v>
      </c>
      <c r="P1502" s="33" t="s">
        <v>688</v>
      </c>
    </row>
    <row r="1503" customFormat="false" ht="15" hidden="false" customHeight="false" outlineLevel="0" collapsed="false">
      <c r="A1503" s="33" t="s">
        <v>6045</v>
      </c>
      <c r="B1503" s="33" t="s">
        <v>6046</v>
      </c>
      <c r="C1503" s="33" t="s">
        <v>6047</v>
      </c>
      <c r="D1503" s="33" t="s">
        <v>2960</v>
      </c>
      <c r="E1503" s="33" t="s">
        <v>1951</v>
      </c>
      <c r="F1503" s="33" t="s">
        <v>685</v>
      </c>
      <c r="G1503" s="33" t="s">
        <v>686</v>
      </c>
      <c r="H1503" s="33" t="s">
        <v>750</v>
      </c>
      <c r="I1503" s="33" t="n">
        <v>201</v>
      </c>
      <c r="J1503" s="33" t="s">
        <v>746</v>
      </c>
      <c r="K1503" s="35" t="n">
        <v>60846</v>
      </c>
      <c r="L1503" s="36" t="n">
        <v>2.9</v>
      </c>
      <c r="M1503" s="37" t="n">
        <v>0</v>
      </c>
      <c r="N1503" s="37" t="n">
        <v>18300</v>
      </c>
      <c r="O1503" s="37" t="n">
        <v>1</v>
      </c>
      <c r="P1503" s="33" t="s">
        <v>760</v>
      </c>
    </row>
    <row r="1504" customFormat="false" ht="15" hidden="false" customHeight="false" outlineLevel="0" collapsed="false">
      <c r="A1504" s="33" t="s">
        <v>6048</v>
      </c>
      <c r="B1504" s="33"/>
      <c r="C1504" s="33" t="s">
        <v>6049</v>
      </c>
      <c r="D1504" s="33" t="s">
        <v>6050</v>
      </c>
      <c r="E1504" s="33" t="s">
        <v>2437</v>
      </c>
      <c r="F1504" s="33" t="s">
        <v>685</v>
      </c>
      <c r="G1504" s="33" t="s">
        <v>686</v>
      </c>
      <c r="H1504" s="33" t="s">
        <v>687</v>
      </c>
      <c r="I1504" s="33" t="n">
        <v>201</v>
      </c>
      <c r="J1504" s="33" t="s">
        <v>768</v>
      </c>
      <c r="K1504" s="35" t="n">
        <v>76243</v>
      </c>
      <c r="L1504" s="36" t="n">
        <v>5.1</v>
      </c>
      <c r="M1504" s="37" t="n">
        <v>0</v>
      </c>
      <c r="N1504" s="37" t="n">
        <v>4000</v>
      </c>
      <c r="O1504" s="37" t="n">
        <v>0</v>
      </c>
      <c r="P1504" s="33" t="s">
        <v>742</v>
      </c>
    </row>
    <row r="1505" customFormat="false" ht="15" hidden="false" customHeight="false" outlineLevel="0" collapsed="false">
      <c r="A1505" s="33" t="s">
        <v>6051</v>
      </c>
      <c r="B1505" s="33" t="s">
        <v>6052</v>
      </c>
      <c r="C1505" s="33" t="s">
        <v>6053</v>
      </c>
      <c r="D1505" s="33" t="s">
        <v>1054</v>
      </c>
      <c r="E1505" s="33" t="s">
        <v>842</v>
      </c>
      <c r="F1505" s="33" t="s">
        <v>685</v>
      </c>
      <c r="G1505" s="33" t="s">
        <v>686</v>
      </c>
      <c r="H1505" s="33" t="s">
        <v>764</v>
      </c>
      <c r="I1505" s="33" t="n">
        <v>201</v>
      </c>
      <c r="J1505" s="33" t="s">
        <v>778</v>
      </c>
      <c r="K1505" s="35" t="n">
        <v>88188</v>
      </c>
      <c r="L1505" s="36" t="n">
        <v>7.3</v>
      </c>
      <c r="M1505" s="37" t="n">
        <v>8523</v>
      </c>
      <c r="N1505" s="37" t="n">
        <v>10668</v>
      </c>
      <c r="O1505" s="37" t="n">
        <v>14</v>
      </c>
      <c r="P1505" s="33" t="s">
        <v>700</v>
      </c>
    </row>
    <row r="1506" customFormat="false" ht="15" hidden="false" customHeight="false" outlineLevel="0" collapsed="false">
      <c r="A1506" s="33" t="s">
        <v>6054</v>
      </c>
      <c r="B1506" s="33" t="s">
        <v>6055</v>
      </c>
      <c r="C1506" s="33" t="s">
        <v>6056</v>
      </c>
      <c r="D1506" s="33" t="s">
        <v>6057</v>
      </c>
      <c r="E1506" s="33" t="s">
        <v>2215</v>
      </c>
      <c r="F1506" s="33" t="s">
        <v>685</v>
      </c>
      <c r="G1506" s="33" t="s">
        <v>686</v>
      </c>
      <c r="H1506" s="33" t="s">
        <v>750</v>
      </c>
      <c r="I1506" s="33" t="n">
        <v>201</v>
      </c>
      <c r="J1506" s="33" t="s">
        <v>751</v>
      </c>
      <c r="K1506" s="35" t="n">
        <v>81018</v>
      </c>
      <c r="L1506" s="36" t="n">
        <v>4.9</v>
      </c>
      <c r="M1506" s="37" t="n">
        <v>750</v>
      </c>
      <c r="N1506" s="37" t="n">
        <v>5730</v>
      </c>
      <c r="O1506" s="37" t="n">
        <v>0</v>
      </c>
      <c r="P1506" s="33" t="s">
        <v>688</v>
      </c>
    </row>
    <row r="1507" customFormat="false" ht="15" hidden="false" customHeight="false" outlineLevel="0" collapsed="false">
      <c r="A1507" s="33" t="s">
        <v>6058</v>
      </c>
      <c r="B1507" s="33" t="s">
        <v>6059</v>
      </c>
      <c r="C1507" s="33" t="s">
        <v>6060</v>
      </c>
      <c r="D1507" s="33" t="s">
        <v>6061</v>
      </c>
      <c r="E1507" s="33" t="s">
        <v>2319</v>
      </c>
      <c r="F1507" s="33" t="s">
        <v>685</v>
      </c>
      <c r="G1507" s="33" t="s">
        <v>686</v>
      </c>
      <c r="H1507" s="33" t="s">
        <v>687</v>
      </c>
      <c r="I1507" s="33" t="n">
        <v>201</v>
      </c>
      <c r="J1507" s="33" t="s">
        <v>789</v>
      </c>
      <c r="K1507" s="35" t="n">
        <v>70726</v>
      </c>
      <c r="L1507" s="36" t="n">
        <v>3.7</v>
      </c>
      <c r="M1507" s="37" t="n">
        <v>900</v>
      </c>
      <c r="N1507" s="37" t="n">
        <v>1200</v>
      </c>
      <c r="O1507" s="37" t="n">
        <v>2</v>
      </c>
      <c r="P1507" s="33" t="s">
        <v>742</v>
      </c>
    </row>
    <row r="1508" customFormat="false" ht="15" hidden="false" customHeight="false" outlineLevel="0" collapsed="false">
      <c r="A1508" s="33" t="s">
        <v>6062</v>
      </c>
      <c r="B1508" s="33" t="s">
        <v>6063</v>
      </c>
      <c r="C1508" s="33" t="s">
        <v>6064</v>
      </c>
      <c r="D1508" s="33" t="s">
        <v>6065</v>
      </c>
      <c r="E1508" s="33" t="s">
        <v>706</v>
      </c>
      <c r="F1508" s="33" t="s">
        <v>685</v>
      </c>
      <c r="G1508" s="33" t="s">
        <v>686</v>
      </c>
      <c r="H1508" s="33" t="s">
        <v>687</v>
      </c>
      <c r="I1508" s="33" t="n">
        <v>202</v>
      </c>
      <c r="J1508" s="33" t="s">
        <v>703</v>
      </c>
      <c r="K1508" s="35" t="n">
        <v>97782</v>
      </c>
      <c r="L1508" s="36" t="n">
        <v>8.3</v>
      </c>
      <c r="M1508" s="37" t="n">
        <v>0</v>
      </c>
      <c r="N1508" s="37" t="n">
        <v>9370</v>
      </c>
      <c r="O1508" s="37" t="n">
        <v>4</v>
      </c>
      <c r="P1508" s="33" t="s">
        <v>828</v>
      </c>
    </row>
    <row r="1509" customFormat="false" ht="15" hidden="false" customHeight="false" outlineLevel="0" collapsed="false">
      <c r="A1509" s="33" t="s">
        <v>6066</v>
      </c>
      <c r="B1509" s="33"/>
      <c r="C1509" s="33" t="s">
        <v>6067</v>
      </c>
      <c r="D1509" s="33" t="s">
        <v>5090</v>
      </c>
      <c r="E1509" s="33" t="s">
        <v>754</v>
      </c>
      <c r="F1509" s="33" t="s">
        <v>685</v>
      </c>
      <c r="G1509" s="33" t="s">
        <v>686</v>
      </c>
      <c r="H1509" s="33" t="s">
        <v>687</v>
      </c>
      <c r="I1509" s="33" t="n">
        <v>202</v>
      </c>
      <c r="J1509" s="33" t="s">
        <v>751</v>
      </c>
      <c r="K1509" s="35" t="n">
        <v>68825</v>
      </c>
      <c r="L1509" s="36" t="n">
        <v>3.4</v>
      </c>
      <c r="M1509" s="37" t="n">
        <v>0</v>
      </c>
      <c r="N1509" s="37" t="n">
        <v>1000</v>
      </c>
      <c r="O1509" s="37" t="n">
        <v>2</v>
      </c>
      <c r="P1509" s="33" t="s">
        <v>688</v>
      </c>
    </row>
    <row r="1510" customFormat="false" ht="15" hidden="false" customHeight="false" outlineLevel="0" collapsed="false">
      <c r="A1510" s="33" t="s">
        <v>6068</v>
      </c>
      <c r="B1510" s="33" t="s">
        <v>6069</v>
      </c>
      <c r="C1510" s="33" t="s">
        <v>6070</v>
      </c>
      <c r="D1510" s="33" t="s">
        <v>6071</v>
      </c>
      <c r="E1510" s="33" t="s">
        <v>2677</v>
      </c>
      <c r="F1510" s="33" t="s">
        <v>685</v>
      </c>
      <c r="G1510" s="33" t="s">
        <v>686</v>
      </c>
      <c r="H1510" s="33" t="s">
        <v>764</v>
      </c>
      <c r="I1510" s="33" t="n">
        <v>202</v>
      </c>
      <c r="J1510" s="33" t="s">
        <v>751</v>
      </c>
      <c r="K1510" s="35" t="n">
        <v>85459</v>
      </c>
      <c r="L1510" s="36" t="n">
        <v>7.2</v>
      </c>
      <c r="M1510" s="37" t="n">
        <v>0</v>
      </c>
      <c r="N1510" s="37" t="n">
        <v>19000</v>
      </c>
      <c r="O1510" s="37" t="n">
        <v>7</v>
      </c>
      <c r="P1510" s="33" t="s">
        <v>742</v>
      </c>
    </row>
    <row r="1511" customFormat="false" ht="15" hidden="false" customHeight="false" outlineLevel="0" collapsed="false">
      <c r="A1511" s="33" t="s">
        <v>6072</v>
      </c>
      <c r="B1511" s="33" t="s">
        <v>6073</v>
      </c>
      <c r="C1511" s="33" t="s">
        <v>6074</v>
      </c>
      <c r="D1511" s="33" t="s">
        <v>6075</v>
      </c>
      <c r="E1511" s="33" t="s">
        <v>792</v>
      </c>
      <c r="F1511" s="33" t="s">
        <v>685</v>
      </c>
      <c r="G1511" s="33" t="s">
        <v>686</v>
      </c>
      <c r="H1511" s="33" t="s">
        <v>750</v>
      </c>
      <c r="I1511" s="33" t="n">
        <v>202</v>
      </c>
      <c r="J1511" s="33" t="s">
        <v>789</v>
      </c>
      <c r="K1511" s="35" t="n">
        <v>60145</v>
      </c>
      <c r="L1511" s="36" t="n">
        <v>2.5</v>
      </c>
      <c r="M1511" s="37" t="n">
        <v>1450</v>
      </c>
      <c r="N1511" s="37" t="n">
        <v>3000</v>
      </c>
      <c r="O1511" s="37" t="n">
        <v>0</v>
      </c>
      <c r="P1511" s="33" t="s">
        <v>688</v>
      </c>
    </row>
    <row r="1512" customFormat="false" ht="15" hidden="false" customHeight="false" outlineLevel="0" collapsed="false">
      <c r="A1512" s="33" t="s">
        <v>6076</v>
      </c>
      <c r="B1512" s="33" t="s">
        <v>6077</v>
      </c>
      <c r="C1512" s="33" t="s">
        <v>6078</v>
      </c>
      <c r="D1512" s="33" t="s">
        <v>6079</v>
      </c>
      <c r="E1512" s="33" t="s">
        <v>852</v>
      </c>
      <c r="F1512" s="33" t="s">
        <v>685</v>
      </c>
      <c r="G1512" s="33" t="s">
        <v>686</v>
      </c>
      <c r="H1512" s="33" t="s">
        <v>733</v>
      </c>
      <c r="I1512" s="33" t="n">
        <v>202</v>
      </c>
      <c r="J1512" s="33" t="s">
        <v>864</v>
      </c>
      <c r="K1512" s="35" t="n">
        <v>58023</v>
      </c>
      <c r="L1512" s="36" t="n">
        <v>1.9</v>
      </c>
      <c r="M1512" s="37" t="n">
        <v>0</v>
      </c>
      <c r="N1512" s="37" t="n">
        <v>1400</v>
      </c>
      <c r="O1512" s="37" t="n">
        <v>0</v>
      </c>
      <c r="P1512" s="33" t="s">
        <v>688</v>
      </c>
    </row>
    <row r="1513" customFormat="false" ht="15" hidden="false" customHeight="false" outlineLevel="0" collapsed="false">
      <c r="A1513" s="33" t="s">
        <v>6080</v>
      </c>
      <c r="B1513" s="33" t="s">
        <v>6081</v>
      </c>
      <c r="C1513" s="33" t="s">
        <v>6023</v>
      </c>
      <c r="D1513" s="33" t="s">
        <v>4686</v>
      </c>
      <c r="E1513" s="33" t="s">
        <v>4472</v>
      </c>
      <c r="F1513" s="33" t="s">
        <v>685</v>
      </c>
      <c r="G1513" s="33" t="s">
        <v>686</v>
      </c>
      <c r="H1513" s="33" t="s">
        <v>687</v>
      </c>
      <c r="I1513" s="33" t="n">
        <v>203</v>
      </c>
      <c r="J1513" s="33" t="s">
        <v>751</v>
      </c>
      <c r="K1513" s="35" t="n">
        <v>72814</v>
      </c>
      <c r="L1513" s="36" t="n">
        <v>4</v>
      </c>
      <c r="M1513" s="37" t="n">
        <v>348</v>
      </c>
      <c r="N1513" s="37" t="n">
        <v>2784</v>
      </c>
      <c r="O1513" s="37" t="n">
        <v>0</v>
      </c>
      <c r="P1513" s="33" t="s">
        <v>742</v>
      </c>
    </row>
    <row r="1514" customFormat="false" ht="15" hidden="false" customHeight="false" outlineLevel="0" collapsed="false">
      <c r="A1514" s="33" t="s">
        <v>6082</v>
      </c>
      <c r="B1514" s="33" t="s">
        <v>6083</v>
      </c>
      <c r="C1514" s="33" t="s">
        <v>6084</v>
      </c>
      <c r="D1514" s="33" t="s">
        <v>2465</v>
      </c>
      <c r="E1514" s="33" t="s">
        <v>3119</v>
      </c>
      <c r="F1514" s="33" t="s">
        <v>685</v>
      </c>
      <c r="G1514" s="33" t="s">
        <v>686</v>
      </c>
      <c r="H1514" s="33" t="s">
        <v>750</v>
      </c>
      <c r="I1514" s="33" t="n">
        <v>203</v>
      </c>
      <c r="J1514" s="33" t="s">
        <v>761</v>
      </c>
      <c r="K1514" s="35" t="n">
        <v>53770</v>
      </c>
      <c r="L1514" s="36" t="n">
        <v>1.9</v>
      </c>
      <c r="M1514" s="37" t="n">
        <v>760</v>
      </c>
      <c r="N1514" s="37" t="n">
        <v>4800</v>
      </c>
      <c r="O1514" s="37" t="n">
        <v>0</v>
      </c>
      <c r="P1514" s="33" t="s">
        <v>742</v>
      </c>
    </row>
    <row r="1515" customFormat="false" ht="15" hidden="false" customHeight="false" outlineLevel="0" collapsed="false">
      <c r="A1515" s="33" t="s">
        <v>6085</v>
      </c>
      <c r="B1515" s="33" t="s">
        <v>6086</v>
      </c>
      <c r="C1515" s="33" t="s">
        <v>6087</v>
      </c>
      <c r="D1515" s="33" t="s">
        <v>5878</v>
      </c>
      <c r="E1515" s="33" t="s">
        <v>1866</v>
      </c>
      <c r="F1515" s="33" t="s">
        <v>685</v>
      </c>
      <c r="G1515" s="33" t="s">
        <v>686</v>
      </c>
      <c r="H1515" s="33" t="s">
        <v>687</v>
      </c>
      <c r="I1515" s="33" t="n">
        <v>203</v>
      </c>
      <c r="J1515" s="33" t="s">
        <v>785</v>
      </c>
      <c r="K1515" s="35" t="n">
        <v>61849</v>
      </c>
      <c r="L1515" s="36" t="n">
        <v>3.2</v>
      </c>
      <c r="M1515" s="37" t="n">
        <v>0</v>
      </c>
      <c r="N1515" s="37" t="n">
        <v>5300</v>
      </c>
      <c r="O1515" s="37" t="n">
        <v>3</v>
      </c>
      <c r="P1515" s="33" t="s">
        <v>723</v>
      </c>
    </row>
    <row r="1516" customFormat="false" ht="15" hidden="false" customHeight="false" outlineLevel="0" collapsed="false">
      <c r="A1516" s="33" t="s">
        <v>6088</v>
      </c>
      <c r="B1516" s="33"/>
      <c r="C1516" s="33" t="s">
        <v>6089</v>
      </c>
      <c r="D1516" s="33" t="s">
        <v>6090</v>
      </c>
      <c r="E1516" s="33" t="s">
        <v>824</v>
      </c>
      <c r="F1516" s="33" t="s">
        <v>685</v>
      </c>
      <c r="G1516" s="33" t="s">
        <v>686</v>
      </c>
      <c r="H1516" s="33" t="s">
        <v>687</v>
      </c>
      <c r="I1516" s="33" t="n">
        <v>203</v>
      </c>
      <c r="J1516" s="33" t="s">
        <v>835</v>
      </c>
      <c r="K1516" s="35" t="n">
        <v>78542</v>
      </c>
      <c r="L1516" s="36" t="n">
        <v>5.6</v>
      </c>
      <c r="M1516" s="37" t="n">
        <v>0</v>
      </c>
      <c r="N1516" s="37" t="n">
        <v>1500</v>
      </c>
      <c r="O1516" s="37" t="n">
        <v>0</v>
      </c>
      <c r="P1516" s="33" t="s">
        <v>711</v>
      </c>
    </row>
    <row r="1517" customFormat="false" ht="15" hidden="false" customHeight="false" outlineLevel="0" collapsed="false">
      <c r="A1517" s="33" t="s">
        <v>6091</v>
      </c>
      <c r="B1517" s="33" t="s">
        <v>6092</v>
      </c>
      <c r="C1517" s="33" t="s">
        <v>6093</v>
      </c>
      <c r="D1517" s="33" t="s">
        <v>934</v>
      </c>
      <c r="E1517" s="33" t="s">
        <v>3375</v>
      </c>
      <c r="F1517" s="33" t="s">
        <v>685</v>
      </c>
      <c r="G1517" s="33" t="s">
        <v>686</v>
      </c>
      <c r="H1517" s="33" t="s">
        <v>733</v>
      </c>
      <c r="I1517" s="33" t="n">
        <v>203</v>
      </c>
      <c r="J1517" s="33" t="s">
        <v>864</v>
      </c>
      <c r="K1517" s="35" t="n">
        <v>76965</v>
      </c>
      <c r="L1517" s="36" t="n">
        <v>5.5</v>
      </c>
      <c r="M1517" s="37" t="n">
        <v>500</v>
      </c>
      <c r="N1517" s="37" t="n">
        <v>3800</v>
      </c>
      <c r="O1517" s="37" t="n">
        <v>1</v>
      </c>
      <c r="P1517" s="33" t="s">
        <v>688</v>
      </c>
    </row>
    <row r="1518" customFormat="false" ht="15" hidden="false" customHeight="false" outlineLevel="0" collapsed="false">
      <c r="A1518" s="33" t="s">
        <v>6094</v>
      </c>
      <c r="B1518" s="33" t="s">
        <v>6095</v>
      </c>
      <c r="C1518" s="33" t="s">
        <v>6096</v>
      </c>
      <c r="D1518" s="33" t="s">
        <v>6097</v>
      </c>
      <c r="E1518" s="33" t="s">
        <v>3375</v>
      </c>
      <c r="F1518" s="33" t="s">
        <v>685</v>
      </c>
      <c r="G1518" s="33" t="s">
        <v>686</v>
      </c>
      <c r="H1518" s="33" t="s">
        <v>1790</v>
      </c>
      <c r="I1518" s="33" t="n">
        <v>203</v>
      </c>
      <c r="J1518" s="33" t="s">
        <v>864</v>
      </c>
      <c r="K1518" s="35" t="n">
        <v>61955</v>
      </c>
      <c r="L1518" s="36" t="n">
        <v>2.8</v>
      </c>
      <c r="M1518" s="37" t="n">
        <v>0</v>
      </c>
      <c r="N1518" s="37" t="n">
        <v>4453</v>
      </c>
      <c r="O1518" s="37" t="n">
        <v>0</v>
      </c>
      <c r="P1518" s="33" t="s">
        <v>700</v>
      </c>
    </row>
    <row r="1519" customFormat="false" ht="15" hidden="false" customHeight="false" outlineLevel="0" collapsed="false">
      <c r="A1519" s="33" t="s">
        <v>6098</v>
      </c>
      <c r="B1519" s="33" t="s">
        <v>6099</v>
      </c>
      <c r="C1519" s="33" t="s">
        <v>6100</v>
      </c>
      <c r="D1519" s="33" t="s">
        <v>6101</v>
      </c>
      <c r="E1519" s="33" t="s">
        <v>3375</v>
      </c>
      <c r="F1519" s="33" t="s">
        <v>685</v>
      </c>
      <c r="G1519" s="33" t="s">
        <v>686</v>
      </c>
      <c r="H1519" s="33" t="s">
        <v>750</v>
      </c>
      <c r="I1519" s="33" t="n">
        <v>203</v>
      </c>
      <c r="J1519" s="33" t="s">
        <v>864</v>
      </c>
      <c r="K1519" s="35" t="n">
        <v>69671</v>
      </c>
      <c r="L1519" s="36" t="n">
        <v>4</v>
      </c>
      <c r="M1519" s="37" t="n">
        <v>0</v>
      </c>
      <c r="N1519" s="37" t="n">
        <v>3800</v>
      </c>
      <c r="O1519" s="37" t="n">
        <v>4</v>
      </c>
      <c r="P1519" s="33" t="s">
        <v>711</v>
      </c>
    </row>
    <row r="1520" customFormat="false" ht="15" hidden="false" customHeight="false" outlineLevel="0" collapsed="false">
      <c r="A1520" s="33" t="s">
        <v>6102</v>
      </c>
      <c r="B1520" s="33" t="s">
        <v>6103</v>
      </c>
      <c r="C1520" s="33" t="s">
        <v>6104</v>
      </c>
      <c r="D1520" s="33" t="s">
        <v>3141</v>
      </c>
      <c r="E1520" s="33" t="s">
        <v>3336</v>
      </c>
      <c r="F1520" s="33" t="s">
        <v>685</v>
      </c>
      <c r="G1520" s="33" t="s">
        <v>686</v>
      </c>
      <c r="H1520" s="33" t="s">
        <v>687</v>
      </c>
      <c r="I1520" s="33" t="n">
        <v>203</v>
      </c>
      <c r="J1520" s="33" t="s">
        <v>746</v>
      </c>
      <c r="K1520" s="35" t="n">
        <v>102120</v>
      </c>
      <c r="L1520" s="36" t="n">
        <v>8.4</v>
      </c>
      <c r="M1520" s="37" t="n">
        <v>30479</v>
      </c>
      <c r="N1520" s="37" t="n">
        <v>34811</v>
      </c>
      <c r="O1520" s="37" t="n">
        <v>79</v>
      </c>
      <c r="P1520" s="33" t="s">
        <v>688</v>
      </c>
    </row>
    <row r="1521" customFormat="false" ht="15" hidden="false" customHeight="false" outlineLevel="0" collapsed="false">
      <c r="A1521" s="33" t="s">
        <v>6105</v>
      </c>
      <c r="B1521" s="33" t="s">
        <v>6106</v>
      </c>
      <c r="C1521" s="33" t="s">
        <v>6107</v>
      </c>
      <c r="D1521" s="33" t="s">
        <v>6108</v>
      </c>
      <c r="E1521" s="33" t="s">
        <v>852</v>
      </c>
      <c r="F1521" s="33" t="s">
        <v>685</v>
      </c>
      <c r="G1521" s="33" t="s">
        <v>686</v>
      </c>
      <c r="H1521" s="33" t="s">
        <v>750</v>
      </c>
      <c r="I1521" s="33" t="n">
        <v>203</v>
      </c>
      <c r="J1521" s="33" t="s">
        <v>849</v>
      </c>
      <c r="K1521" s="35" t="n">
        <v>54396</v>
      </c>
      <c r="L1521" s="36" t="n">
        <v>2</v>
      </c>
      <c r="M1521" s="37" t="n">
        <v>1562</v>
      </c>
      <c r="N1521" s="37" t="n">
        <v>4187</v>
      </c>
      <c r="O1521" s="37" t="n">
        <v>0</v>
      </c>
      <c r="P1521" s="33" t="s">
        <v>688</v>
      </c>
    </row>
    <row r="1522" customFormat="false" ht="15" hidden="false" customHeight="false" outlineLevel="0" collapsed="false">
      <c r="A1522" s="33" t="s">
        <v>6109</v>
      </c>
      <c r="B1522" s="33" t="s">
        <v>6110</v>
      </c>
      <c r="C1522" s="33" t="s">
        <v>6111</v>
      </c>
      <c r="D1522" s="33" t="s">
        <v>6112</v>
      </c>
      <c r="E1522" s="33" t="s">
        <v>706</v>
      </c>
      <c r="F1522" s="33" t="s">
        <v>685</v>
      </c>
      <c r="G1522" s="33" t="s">
        <v>686</v>
      </c>
      <c r="H1522" s="33" t="s">
        <v>687</v>
      </c>
      <c r="I1522" s="33" t="n">
        <v>204</v>
      </c>
      <c r="J1522" s="33" t="s">
        <v>689</v>
      </c>
      <c r="K1522" s="35" t="n">
        <v>78002</v>
      </c>
      <c r="L1522" s="36" t="n">
        <v>6</v>
      </c>
      <c r="M1522" s="37" t="n">
        <v>1488</v>
      </c>
      <c r="N1522" s="37" t="n">
        <v>8503</v>
      </c>
      <c r="O1522" s="37" t="n">
        <v>6</v>
      </c>
      <c r="P1522" s="33" t="s">
        <v>688</v>
      </c>
    </row>
    <row r="1523" customFormat="false" ht="15" hidden="false" customHeight="false" outlineLevel="0" collapsed="false">
      <c r="A1523" s="33" t="s">
        <v>6113</v>
      </c>
      <c r="B1523" s="33" t="s">
        <v>6114</v>
      </c>
      <c r="C1523" s="33" t="s">
        <v>6115</v>
      </c>
      <c r="D1523" s="33" t="s">
        <v>6116</v>
      </c>
      <c r="E1523" s="33" t="s">
        <v>4472</v>
      </c>
      <c r="F1523" s="33" t="s">
        <v>685</v>
      </c>
      <c r="G1523" s="33" t="s">
        <v>686</v>
      </c>
      <c r="H1523" s="33" t="s">
        <v>687</v>
      </c>
      <c r="I1523" s="33" t="n">
        <v>204</v>
      </c>
      <c r="J1523" s="33" t="s">
        <v>751</v>
      </c>
      <c r="K1523" s="35" t="n">
        <v>84245</v>
      </c>
      <c r="L1523" s="36" t="n">
        <v>6.1</v>
      </c>
      <c r="M1523" s="37" t="n">
        <v>4908</v>
      </c>
      <c r="N1523" s="37" t="n">
        <v>11475</v>
      </c>
      <c r="O1523" s="37" t="n">
        <v>11</v>
      </c>
      <c r="P1523" s="33" t="s">
        <v>688</v>
      </c>
    </row>
    <row r="1524" customFormat="false" ht="15" hidden="false" customHeight="false" outlineLevel="0" collapsed="false">
      <c r="A1524" s="33" t="s">
        <v>6117</v>
      </c>
      <c r="B1524" s="33" t="s">
        <v>6118</v>
      </c>
      <c r="C1524" s="33" t="s">
        <v>6119</v>
      </c>
      <c r="D1524" s="33" t="s">
        <v>6120</v>
      </c>
      <c r="E1524" s="33" t="s">
        <v>792</v>
      </c>
      <c r="F1524" s="33" t="s">
        <v>685</v>
      </c>
      <c r="G1524" s="33" t="s">
        <v>686</v>
      </c>
      <c r="H1524" s="33" t="s">
        <v>764</v>
      </c>
      <c r="I1524" s="33" t="n">
        <v>204</v>
      </c>
      <c r="J1524" s="33" t="s">
        <v>789</v>
      </c>
      <c r="K1524" s="35" t="n">
        <v>50721</v>
      </c>
      <c r="L1524" s="36" t="n">
        <v>1.8</v>
      </c>
      <c r="M1524" s="37" t="n">
        <v>500</v>
      </c>
      <c r="N1524" s="37" t="n">
        <v>2600</v>
      </c>
      <c r="O1524" s="37" t="n">
        <v>0</v>
      </c>
      <c r="P1524" s="33" t="s">
        <v>688</v>
      </c>
    </row>
    <row r="1525" customFormat="false" ht="15" hidden="false" customHeight="false" outlineLevel="0" collapsed="false">
      <c r="A1525" s="33" t="s">
        <v>6121</v>
      </c>
      <c r="B1525" s="33" t="s">
        <v>6122</v>
      </c>
      <c r="C1525" s="33" t="s">
        <v>6123</v>
      </c>
      <c r="D1525" s="33" t="s">
        <v>6124</v>
      </c>
      <c r="E1525" s="33" t="s">
        <v>842</v>
      </c>
      <c r="F1525" s="33" t="s">
        <v>685</v>
      </c>
      <c r="G1525" s="33" t="s">
        <v>686</v>
      </c>
      <c r="H1525" s="33" t="s">
        <v>750</v>
      </c>
      <c r="I1525" s="33" t="n">
        <v>204</v>
      </c>
      <c r="J1525" s="33" t="s">
        <v>774</v>
      </c>
      <c r="K1525" s="35" t="n">
        <v>75949</v>
      </c>
      <c r="L1525" s="36" t="n">
        <v>5.3</v>
      </c>
      <c r="M1525" s="37" t="n">
        <v>0</v>
      </c>
      <c r="N1525" s="37" t="n">
        <v>1268</v>
      </c>
      <c r="O1525" s="37" t="n">
        <v>0</v>
      </c>
      <c r="P1525" s="33" t="s">
        <v>700</v>
      </c>
    </row>
    <row r="1526" customFormat="false" ht="15" hidden="false" customHeight="false" outlineLevel="0" collapsed="false">
      <c r="A1526" s="33" t="s">
        <v>6125</v>
      </c>
      <c r="B1526" s="33"/>
      <c r="C1526" s="33" t="s">
        <v>6126</v>
      </c>
      <c r="D1526" s="33" t="s">
        <v>6127</v>
      </c>
      <c r="E1526" s="33" t="s">
        <v>2215</v>
      </c>
      <c r="F1526" s="33" t="s">
        <v>883</v>
      </c>
      <c r="G1526" s="33" t="s">
        <v>686</v>
      </c>
      <c r="H1526" s="33" t="s">
        <v>885</v>
      </c>
      <c r="I1526" s="33" t="n">
        <v>204</v>
      </c>
      <c r="J1526" s="33" t="s">
        <v>751</v>
      </c>
      <c r="K1526" s="35" t="n">
        <v>74741</v>
      </c>
      <c r="L1526" s="36" t="n">
        <v>4</v>
      </c>
      <c r="M1526" s="37" t="n">
        <v>0</v>
      </c>
      <c r="N1526" s="37" t="n">
        <v>0</v>
      </c>
      <c r="O1526" s="37" t="n">
        <v>0</v>
      </c>
      <c r="P1526" s="33"/>
    </row>
    <row r="1527" customFormat="false" ht="15" hidden="false" customHeight="false" outlineLevel="0" collapsed="false">
      <c r="A1527" s="33" t="s">
        <v>6128</v>
      </c>
      <c r="B1527" s="33" t="s">
        <v>6129</v>
      </c>
      <c r="C1527" s="33" t="s">
        <v>6130</v>
      </c>
      <c r="D1527" s="33" t="s">
        <v>6131</v>
      </c>
      <c r="E1527" s="33" t="s">
        <v>4368</v>
      </c>
      <c r="F1527" s="33" t="s">
        <v>685</v>
      </c>
      <c r="G1527" s="33" t="s">
        <v>686</v>
      </c>
      <c r="H1527" s="33" t="s">
        <v>687</v>
      </c>
      <c r="I1527" s="33" t="n">
        <v>205</v>
      </c>
      <c r="J1527" s="33" t="s">
        <v>876</v>
      </c>
      <c r="K1527" s="35" t="n">
        <v>67645</v>
      </c>
      <c r="L1527" s="36" t="n">
        <v>3.7</v>
      </c>
      <c r="M1527" s="37" t="n">
        <v>100</v>
      </c>
      <c r="N1527" s="37" t="n">
        <v>14000</v>
      </c>
      <c r="O1527" s="37" t="n">
        <v>0</v>
      </c>
      <c r="P1527" s="33" t="s">
        <v>723</v>
      </c>
    </row>
    <row r="1528" customFormat="false" ht="15" hidden="false" customHeight="false" outlineLevel="0" collapsed="false">
      <c r="A1528" s="33" t="s">
        <v>6132</v>
      </c>
      <c r="B1528" s="33"/>
      <c r="C1528" s="33" t="s">
        <v>6133</v>
      </c>
      <c r="D1528" s="33" t="s">
        <v>6134</v>
      </c>
      <c r="E1528" s="33" t="s">
        <v>754</v>
      </c>
      <c r="F1528" s="33" t="s">
        <v>883</v>
      </c>
      <c r="G1528" s="33" t="s">
        <v>686</v>
      </c>
      <c r="H1528" s="33" t="s">
        <v>885</v>
      </c>
      <c r="I1528" s="33" t="n">
        <v>205</v>
      </c>
      <c r="J1528" s="33" t="s">
        <v>751</v>
      </c>
      <c r="K1528" s="35" t="n">
        <v>70206</v>
      </c>
      <c r="L1528" s="36" t="n">
        <v>3.3</v>
      </c>
      <c r="M1528" s="37" t="n">
        <v>0</v>
      </c>
      <c r="N1528" s="37" t="n">
        <v>0</v>
      </c>
      <c r="O1528" s="37" t="n">
        <v>0</v>
      </c>
      <c r="P1528" s="33"/>
    </row>
    <row r="1529" customFormat="false" ht="15" hidden="false" customHeight="false" outlineLevel="0" collapsed="false">
      <c r="A1529" s="33" t="s">
        <v>6135</v>
      </c>
      <c r="B1529" s="33" t="s">
        <v>6136</v>
      </c>
      <c r="C1529" s="33" t="s">
        <v>6137</v>
      </c>
      <c r="D1529" s="33" t="s">
        <v>6138</v>
      </c>
      <c r="E1529" s="33" t="s">
        <v>3119</v>
      </c>
      <c r="F1529" s="33" t="s">
        <v>685</v>
      </c>
      <c r="G1529" s="33" t="s">
        <v>686</v>
      </c>
      <c r="H1529" s="33" t="s">
        <v>750</v>
      </c>
      <c r="I1529" s="33" t="n">
        <v>205</v>
      </c>
      <c r="J1529" s="33" t="s">
        <v>761</v>
      </c>
      <c r="K1529" s="35" t="n">
        <v>63432</v>
      </c>
      <c r="L1529" s="36" t="n">
        <v>2.9</v>
      </c>
      <c r="M1529" s="37" t="n">
        <v>3000</v>
      </c>
      <c r="N1529" s="37" t="n">
        <v>13300</v>
      </c>
      <c r="O1529" s="37" t="n">
        <v>0</v>
      </c>
      <c r="P1529" s="33" t="s">
        <v>760</v>
      </c>
    </row>
    <row r="1530" customFormat="false" ht="15" hidden="false" customHeight="false" outlineLevel="0" collapsed="false">
      <c r="A1530" s="33" t="s">
        <v>6139</v>
      </c>
      <c r="B1530" s="33" t="s">
        <v>6140</v>
      </c>
      <c r="C1530" s="33" t="s">
        <v>6141</v>
      </c>
      <c r="D1530" s="33" t="s">
        <v>6142</v>
      </c>
      <c r="E1530" s="33" t="s">
        <v>1866</v>
      </c>
      <c r="F1530" s="33" t="s">
        <v>685</v>
      </c>
      <c r="G1530" s="33" t="s">
        <v>686</v>
      </c>
      <c r="H1530" s="33" t="s">
        <v>687</v>
      </c>
      <c r="I1530" s="33" t="n">
        <v>205</v>
      </c>
      <c r="J1530" s="33" t="s">
        <v>873</v>
      </c>
      <c r="K1530" s="35" t="n">
        <v>70301</v>
      </c>
      <c r="L1530" s="36" t="n">
        <v>4.5</v>
      </c>
      <c r="M1530" s="37" t="n">
        <v>7380</v>
      </c>
      <c r="N1530" s="37" t="n">
        <v>9380</v>
      </c>
      <c r="O1530" s="37" t="n">
        <v>20</v>
      </c>
      <c r="P1530" s="33" t="s">
        <v>688</v>
      </c>
    </row>
    <row r="1531" customFormat="false" ht="15" hidden="false" customHeight="false" outlineLevel="0" collapsed="false">
      <c r="A1531" s="33" t="s">
        <v>6143</v>
      </c>
      <c r="B1531" s="33" t="s">
        <v>6144</v>
      </c>
      <c r="C1531" s="33" t="s">
        <v>6145</v>
      </c>
      <c r="D1531" s="33" t="s">
        <v>5653</v>
      </c>
      <c r="E1531" s="33" t="s">
        <v>5190</v>
      </c>
      <c r="F1531" s="33" t="s">
        <v>685</v>
      </c>
      <c r="G1531" s="33" t="s">
        <v>686</v>
      </c>
      <c r="H1531" s="33" t="s">
        <v>750</v>
      </c>
      <c r="I1531" s="33" t="n">
        <v>205</v>
      </c>
      <c r="J1531" s="33" t="s">
        <v>825</v>
      </c>
      <c r="K1531" s="35" t="n">
        <v>83793</v>
      </c>
      <c r="L1531" s="36" t="n">
        <v>6.6</v>
      </c>
      <c r="M1531" s="37" t="n">
        <v>0</v>
      </c>
      <c r="N1531" s="37" t="n">
        <v>12000</v>
      </c>
      <c r="O1531" s="37" t="n">
        <v>3</v>
      </c>
      <c r="P1531" s="33" t="s">
        <v>688</v>
      </c>
    </row>
    <row r="1532" customFormat="false" ht="15" hidden="false" customHeight="false" outlineLevel="0" collapsed="false">
      <c r="A1532" s="33" t="s">
        <v>6146</v>
      </c>
      <c r="B1532" s="33"/>
      <c r="C1532" s="33" t="s">
        <v>6147</v>
      </c>
      <c r="D1532" s="33" t="s">
        <v>5917</v>
      </c>
      <c r="E1532" s="33" t="s">
        <v>2437</v>
      </c>
      <c r="F1532" s="33" t="s">
        <v>685</v>
      </c>
      <c r="G1532" s="33" t="s">
        <v>686</v>
      </c>
      <c r="H1532" s="33" t="s">
        <v>750</v>
      </c>
      <c r="I1532" s="33" t="n">
        <v>205</v>
      </c>
      <c r="J1532" s="33" t="s">
        <v>768</v>
      </c>
      <c r="K1532" s="35" t="n">
        <v>75151</v>
      </c>
      <c r="L1532" s="36" t="n">
        <v>4.9</v>
      </c>
      <c r="M1532" s="37" t="n">
        <v>25</v>
      </c>
      <c r="N1532" s="37" t="n">
        <v>750</v>
      </c>
      <c r="O1532" s="37" t="n">
        <v>0</v>
      </c>
      <c r="P1532" s="33" t="s">
        <v>742</v>
      </c>
    </row>
    <row r="1533" customFormat="false" ht="15" hidden="false" customHeight="false" outlineLevel="0" collapsed="false">
      <c r="A1533" s="33" t="s">
        <v>6148</v>
      </c>
      <c r="B1533" s="33" t="s">
        <v>6149</v>
      </c>
      <c r="C1533" s="33" t="s">
        <v>6150</v>
      </c>
      <c r="D1533" s="33" t="s">
        <v>1054</v>
      </c>
      <c r="E1533" s="33" t="s">
        <v>4472</v>
      </c>
      <c r="F1533" s="33" t="s">
        <v>685</v>
      </c>
      <c r="G1533" s="33" t="s">
        <v>686</v>
      </c>
      <c r="H1533" s="33" t="s">
        <v>687</v>
      </c>
      <c r="I1533" s="33" t="n">
        <v>206</v>
      </c>
      <c r="J1533" s="33" t="s">
        <v>751</v>
      </c>
      <c r="K1533" s="35" t="n">
        <v>80715</v>
      </c>
      <c r="L1533" s="36" t="n">
        <v>5.4</v>
      </c>
      <c r="M1533" s="37" t="n">
        <v>0</v>
      </c>
      <c r="N1533" s="37" t="n">
        <v>10449</v>
      </c>
      <c r="O1533" s="37" t="n">
        <v>0</v>
      </c>
      <c r="P1533" s="33" t="s">
        <v>760</v>
      </c>
    </row>
    <row r="1534" customFormat="false" ht="15" hidden="false" customHeight="false" outlineLevel="0" collapsed="false">
      <c r="A1534" s="33" t="s">
        <v>6151</v>
      </c>
      <c r="B1534" s="33" t="s">
        <v>6152</v>
      </c>
      <c r="C1534" s="33" t="s">
        <v>6153</v>
      </c>
      <c r="D1534" s="33" t="s">
        <v>6154</v>
      </c>
      <c r="E1534" s="33" t="s">
        <v>754</v>
      </c>
      <c r="F1534" s="33" t="s">
        <v>685</v>
      </c>
      <c r="G1534" s="33" t="s">
        <v>686</v>
      </c>
      <c r="H1534" s="33" t="s">
        <v>750</v>
      </c>
      <c r="I1534" s="33" t="n">
        <v>206</v>
      </c>
      <c r="J1534" s="33" t="s">
        <v>765</v>
      </c>
      <c r="K1534" s="35" t="n">
        <v>92755</v>
      </c>
      <c r="L1534" s="36" t="n">
        <v>7.6</v>
      </c>
      <c r="M1534" s="37" t="n">
        <v>0</v>
      </c>
      <c r="N1534" s="37" t="n">
        <v>6000</v>
      </c>
      <c r="O1534" s="37" t="n">
        <v>0</v>
      </c>
      <c r="P1534" s="33" t="s">
        <v>688</v>
      </c>
    </row>
    <row r="1535" customFormat="false" ht="15" hidden="false" customHeight="false" outlineLevel="0" collapsed="false">
      <c r="A1535" s="33" t="s">
        <v>6155</v>
      </c>
      <c r="B1535" s="33" t="s">
        <v>6156</v>
      </c>
      <c r="C1535" s="33" t="s">
        <v>6157</v>
      </c>
      <c r="D1535" s="33" t="s">
        <v>6158</v>
      </c>
      <c r="E1535" s="33" t="s">
        <v>2677</v>
      </c>
      <c r="F1535" s="33" t="s">
        <v>685</v>
      </c>
      <c r="G1535" s="33" t="s">
        <v>686</v>
      </c>
      <c r="H1535" s="33" t="s">
        <v>687</v>
      </c>
      <c r="I1535" s="33" t="n">
        <v>206</v>
      </c>
      <c r="J1535" s="33" t="s">
        <v>771</v>
      </c>
      <c r="K1535" s="35" t="n">
        <v>84971</v>
      </c>
      <c r="L1535" s="36" t="n">
        <v>7.1</v>
      </c>
      <c r="M1535" s="37" t="n">
        <v>13033</v>
      </c>
      <c r="N1535" s="37" t="n">
        <v>22980</v>
      </c>
      <c r="O1535" s="37" t="n">
        <v>47</v>
      </c>
      <c r="P1535" s="33" t="s">
        <v>688</v>
      </c>
    </row>
    <row r="1536" customFormat="false" ht="15" hidden="false" customHeight="false" outlineLevel="0" collapsed="false">
      <c r="A1536" s="33" t="s">
        <v>6159</v>
      </c>
      <c r="B1536" s="33" t="s">
        <v>6160</v>
      </c>
      <c r="C1536" s="33" t="s">
        <v>6161</v>
      </c>
      <c r="D1536" s="33" t="s">
        <v>6162</v>
      </c>
      <c r="E1536" s="33" t="s">
        <v>842</v>
      </c>
      <c r="F1536" s="33" t="s">
        <v>685</v>
      </c>
      <c r="G1536" s="33" t="s">
        <v>686</v>
      </c>
      <c r="H1536" s="33" t="s">
        <v>764</v>
      </c>
      <c r="I1536" s="33" t="n">
        <v>206</v>
      </c>
      <c r="J1536" s="33" t="s">
        <v>778</v>
      </c>
      <c r="K1536" s="35" t="n">
        <v>84587</v>
      </c>
      <c r="L1536" s="36" t="n">
        <v>6.6</v>
      </c>
      <c r="M1536" s="37" t="n">
        <v>1328</v>
      </c>
      <c r="N1536" s="37" t="n">
        <v>12623</v>
      </c>
      <c r="O1536" s="37" t="n">
        <v>8</v>
      </c>
      <c r="P1536" s="33" t="s">
        <v>700</v>
      </c>
    </row>
    <row r="1537" customFormat="false" ht="15" hidden="false" customHeight="false" outlineLevel="0" collapsed="false">
      <c r="A1537" s="33" t="s">
        <v>6163</v>
      </c>
      <c r="B1537" s="33" t="s">
        <v>6164</v>
      </c>
      <c r="C1537" s="33" t="s">
        <v>6165</v>
      </c>
      <c r="D1537" s="33" t="s">
        <v>2638</v>
      </c>
      <c r="E1537" s="33" t="s">
        <v>2592</v>
      </c>
      <c r="F1537" s="33" t="s">
        <v>685</v>
      </c>
      <c r="G1537" s="33" t="s">
        <v>686</v>
      </c>
      <c r="H1537" s="33" t="s">
        <v>687</v>
      </c>
      <c r="I1537" s="33" t="n">
        <v>206</v>
      </c>
      <c r="J1537" s="33" t="s">
        <v>768</v>
      </c>
      <c r="K1537" s="35" t="n">
        <v>64212</v>
      </c>
      <c r="L1537" s="36" t="n">
        <v>3.2</v>
      </c>
      <c r="M1537" s="37" t="n">
        <v>2725</v>
      </c>
      <c r="N1537" s="37" t="n">
        <v>5354</v>
      </c>
      <c r="O1537" s="37" t="n">
        <v>2</v>
      </c>
      <c r="P1537" s="33" t="s">
        <v>692</v>
      </c>
    </row>
    <row r="1538" customFormat="false" ht="15" hidden="false" customHeight="false" outlineLevel="0" collapsed="false">
      <c r="A1538" s="33" t="s">
        <v>6166</v>
      </c>
      <c r="B1538" s="33" t="s">
        <v>6167</v>
      </c>
      <c r="C1538" s="33" t="s">
        <v>6168</v>
      </c>
      <c r="D1538" s="33" t="s">
        <v>6169</v>
      </c>
      <c r="E1538" s="33" t="s">
        <v>696</v>
      </c>
      <c r="F1538" s="33" t="s">
        <v>685</v>
      </c>
      <c r="G1538" s="33" t="s">
        <v>686</v>
      </c>
      <c r="H1538" s="33" t="s">
        <v>687</v>
      </c>
      <c r="I1538" s="33" t="n">
        <v>207</v>
      </c>
      <c r="J1538" s="33" t="s">
        <v>698</v>
      </c>
      <c r="K1538" s="35" t="n">
        <v>72886</v>
      </c>
      <c r="L1538" s="36" t="n">
        <v>4.9</v>
      </c>
      <c r="M1538" s="37" t="n">
        <v>19010</v>
      </c>
      <c r="N1538" s="37" t="n">
        <v>17015</v>
      </c>
      <c r="O1538" s="37" t="n">
        <v>31</v>
      </c>
      <c r="P1538" s="33" t="s">
        <v>688</v>
      </c>
    </row>
    <row r="1539" customFormat="false" ht="15" hidden="false" customHeight="false" outlineLevel="0" collapsed="false">
      <c r="A1539" s="33" t="s">
        <v>6170</v>
      </c>
      <c r="B1539" s="33" t="s">
        <v>6171</v>
      </c>
      <c r="C1539" s="33" t="s">
        <v>6172</v>
      </c>
      <c r="D1539" s="33" t="s">
        <v>4395</v>
      </c>
      <c r="E1539" s="33" t="s">
        <v>3119</v>
      </c>
      <c r="F1539" s="33" t="s">
        <v>685</v>
      </c>
      <c r="G1539" s="33" t="s">
        <v>686</v>
      </c>
      <c r="H1539" s="33" t="s">
        <v>750</v>
      </c>
      <c r="I1539" s="33" t="n">
        <v>207</v>
      </c>
      <c r="J1539" s="33" t="s">
        <v>761</v>
      </c>
      <c r="K1539" s="35" t="n">
        <v>55761</v>
      </c>
      <c r="L1539" s="36" t="n">
        <v>2.2</v>
      </c>
      <c r="M1539" s="37" t="n">
        <v>4042</v>
      </c>
      <c r="N1539" s="37" t="n">
        <v>2852</v>
      </c>
      <c r="O1539" s="37" t="n">
        <v>1</v>
      </c>
      <c r="P1539" s="33" t="s">
        <v>692</v>
      </c>
    </row>
    <row r="1540" customFormat="false" ht="15" hidden="false" customHeight="false" outlineLevel="0" collapsed="false">
      <c r="A1540" s="33" t="s">
        <v>6173</v>
      </c>
      <c r="B1540" s="33"/>
      <c r="C1540" s="33" t="s">
        <v>6174</v>
      </c>
      <c r="D1540" s="33" t="s">
        <v>6175</v>
      </c>
      <c r="E1540" s="33" t="s">
        <v>788</v>
      </c>
      <c r="F1540" s="33" t="s">
        <v>883</v>
      </c>
      <c r="G1540" s="33" t="s">
        <v>686</v>
      </c>
      <c r="H1540" s="33" t="s">
        <v>687</v>
      </c>
      <c r="I1540" s="33" t="n">
        <v>207</v>
      </c>
      <c r="J1540" s="33" t="s">
        <v>785</v>
      </c>
      <c r="K1540" s="35" t="n">
        <v>51051</v>
      </c>
      <c r="L1540" s="36" t="n">
        <v>2.4</v>
      </c>
      <c r="M1540" s="37" t="n">
        <v>0</v>
      </c>
      <c r="N1540" s="37" t="n">
        <v>0</v>
      </c>
      <c r="O1540" s="37" t="n">
        <v>2</v>
      </c>
      <c r="P1540" s="33"/>
    </row>
    <row r="1541" customFormat="false" ht="15" hidden="false" customHeight="false" outlineLevel="0" collapsed="false">
      <c r="A1541" s="33" t="s">
        <v>6176</v>
      </c>
      <c r="B1541" s="33" t="s">
        <v>6177</v>
      </c>
      <c r="C1541" s="33" t="s">
        <v>6178</v>
      </c>
      <c r="D1541" s="33" t="s">
        <v>6179</v>
      </c>
      <c r="E1541" s="33" t="s">
        <v>1069</v>
      </c>
      <c r="F1541" s="33" t="s">
        <v>685</v>
      </c>
      <c r="G1541" s="33" t="s">
        <v>686</v>
      </c>
      <c r="H1541" s="33" t="s">
        <v>687</v>
      </c>
      <c r="I1541" s="33" t="n">
        <v>207</v>
      </c>
      <c r="J1541" s="33" t="s">
        <v>793</v>
      </c>
      <c r="K1541" s="35" t="n">
        <v>96612</v>
      </c>
      <c r="L1541" s="36" t="n">
        <v>8.3</v>
      </c>
      <c r="M1541" s="37" t="n">
        <v>5599</v>
      </c>
      <c r="N1541" s="37" t="n">
        <v>26274</v>
      </c>
      <c r="O1541" s="37" t="n">
        <v>8</v>
      </c>
      <c r="P1541" s="33" t="s">
        <v>688</v>
      </c>
    </row>
    <row r="1542" customFormat="false" ht="15" hidden="false" customHeight="false" outlineLevel="0" collapsed="false">
      <c r="A1542" s="33" t="s">
        <v>6180</v>
      </c>
      <c r="B1542" s="33" t="s">
        <v>6181</v>
      </c>
      <c r="C1542" s="33" t="s">
        <v>6182</v>
      </c>
      <c r="D1542" s="33" t="s">
        <v>6183</v>
      </c>
      <c r="E1542" s="33" t="s">
        <v>852</v>
      </c>
      <c r="F1542" s="33" t="s">
        <v>685</v>
      </c>
      <c r="G1542" s="33" t="s">
        <v>686</v>
      </c>
      <c r="H1542" s="33" t="s">
        <v>885</v>
      </c>
      <c r="I1542" s="33" t="n">
        <v>207</v>
      </c>
      <c r="J1542" s="33" t="s">
        <v>849</v>
      </c>
      <c r="K1542" s="35" t="n">
        <v>43099</v>
      </c>
      <c r="L1542" s="36" t="n">
        <v>1.4</v>
      </c>
      <c r="M1542" s="37" t="n">
        <v>0</v>
      </c>
      <c r="N1542" s="37" t="n">
        <v>350</v>
      </c>
      <c r="O1542" s="37" t="n">
        <v>0</v>
      </c>
      <c r="P1542" s="33" t="s">
        <v>688</v>
      </c>
    </row>
    <row r="1543" customFormat="false" ht="15" hidden="false" customHeight="false" outlineLevel="0" collapsed="false">
      <c r="A1543" s="33" t="s">
        <v>6184</v>
      </c>
      <c r="B1543" s="33" t="s">
        <v>6185</v>
      </c>
      <c r="C1543" s="33" t="s">
        <v>6186</v>
      </c>
      <c r="D1543" s="33" t="s">
        <v>6187</v>
      </c>
      <c r="E1543" s="33" t="s">
        <v>2215</v>
      </c>
      <c r="F1543" s="33" t="s">
        <v>685</v>
      </c>
      <c r="G1543" s="33" t="s">
        <v>686</v>
      </c>
      <c r="H1543" s="33" t="s">
        <v>764</v>
      </c>
      <c r="I1543" s="33" t="n">
        <v>207</v>
      </c>
      <c r="J1543" s="33" t="s">
        <v>751</v>
      </c>
      <c r="K1543" s="35" t="n">
        <v>72555</v>
      </c>
      <c r="L1543" s="36" t="n">
        <v>3.6</v>
      </c>
      <c r="M1543" s="37" t="n">
        <v>1000</v>
      </c>
      <c r="N1543" s="37" t="n">
        <v>6000</v>
      </c>
      <c r="O1543" s="37" t="n">
        <v>0</v>
      </c>
      <c r="P1543" s="33" t="s">
        <v>723</v>
      </c>
    </row>
    <row r="1544" customFormat="false" ht="15" hidden="false" customHeight="false" outlineLevel="0" collapsed="false">
      <c r="A1544" s="33" t="s">
        <v>6188</v>
      </c>
      <c r="B1544" s="33" t="s">
        <v>6189</v>
      </c>
      <c r="C1544" s="33" t="s">
        <v>6190</v>
      </c>
      <c r="D1544" s="33" t="s">
        <v>6191</v>
      </c>
      <c r="E1544" s="33" t="s">
        <v>754</v>
      </c>
      <c r="F1544" s="33" t="s">
        <v>685</v>
      </c>
      <c r="G1544" s="33" t="s">
        <v>686</v>
      </c>
      <c r="H1544" s="33" t="s">
        <v>687</v>
      </c>
      <c r="I1544" s="33" t="n">
        <v>208</v>
      </c>
      <c r="J1544" s="33" t="s">
        <v>765</v>
      </c>
      <c r="K1544" s="35" t="n">
        <v>67180</v>
      </c>
      <c r="L1544" s="36" t="n">
        <v>3.3</v>
      </c>
      <c r="M1544" s="37" t="n">
        <v>32781</v>
      </c>
      <c r="N1544" s="37" t="n">
        <v>7148</v>
      </c>
      <c r="O1544" s="37" t="n">
        <v>6</v>
      </c>
      <c r="P1544" s="33" t="s">
        <v>723</v>
      </c>
    </row>
    <row r="1545" customFormat="false" ht="15" hidden="false" customHeight="false" outlineLevel="0" collapsed="false">
      <c r="A1545" s="33" t="s">
        <v>6192</v>
      </c>
      <c r="B1545" s="33"/>
      <c r="C1545" s="33" t="s">
        <v>6193</v>
      </c>
      <c r="D1545" s="33" t="s">
        <v>6194</v>
      </c>
      <c r="E1545" s="33" t="s">
        <v>5190</v>
      </c>
      <c r="F1545" s="33" t="s">
        <v>685</v>
      </c>
      <c r="G1545" s="33" t="s">
        <v>686</v>
      </c>
      <c r="H1545" s="33" t="s">
        <v>687</v>
      </c>
      <c r="I1545" s="33" t="n">
        <v>208</v>
      </c>
      <c r="J1545" s="33" t="s">
        <v>825</v>
      </c>
      <c r="K1545" s="35" t="n">
        <v>62454</v>
      </c>
      <c r="L1545" s="36" t="n">
        <v>2.5</v>
      </c>
      <c r="M1545" s="37" t="n">
        <v>50</v>
      </c>
      <c r="N1545" s="37" t="n">
        <v>1200</v>
      </c>
      <c r="O1545" s="37" t="n">
        <v>0</v>
      </c>
      <c r="P1545" s="33" t="s">
        <v>692</v>
      </c>
    </row>
    <row r="1546" customFormat="false" ht="15" hidden="false" customHeight="false" outlineLevel="0" collapsed="false">
      <c r="A1546" s="33" t="s">
        <v>6195</v>
      </c>
      <c r="B1546" s="33" t="s">
        <v>6196</v>
      </c>
      <c r="C1546" s="33" t="s">
        <v>4360</v>
      </c>
      <c r="D1546" s="33" t="s">
        <v>6197</v>
      </c>
      <c r="E1546" s="33" t="s">
        <v>5590</v>
      </c>
      <c r="F1546" s="33" t="s">
        <v>685</v>
      </c>
      <c r="G1546" s="33" t="s">
        <v>686</v>
      </c>
      <c r="H1546" s="33" t="s">
        <v>1003</v>
      </c>
      <c r="I1546" s="33" t="n">
        <v>208</v>
      </c>
      <c r="J1546" s="33" t="s">
        <v>681</v>
      </c>
      <c r="K1546" s="35" t="n">
        <v>46956</v>
      </c>
      <c r="L1546" s="36" t="n">
        <v>1.3</v>
      </c>
      <c r="M1546" s="37" t="n">
        <v>3048</v>
      </c>
      <c r="N1546" s="37" t="n">
        <v>4578</v>
      </c>
      <c r="O1546" s="37" t="n">
        <v>0</v>
      </c>
      <c r="P1546" s="33" t="s">
        <v>742</v>
      </c>
    </row>
    <row r="1547" customFormat="false" ht="15" hidden="false" customHeight="false" outlineLevel="0" collapsed="false">
      <c r="A1547" s="33" t="s">
        <v>6198</v>
      </c>
      <c r="B1547" s="33" t="s">
        <v>6199</v>
      </c>
      <c r="C1547" s="33" t="s">
        <v>6200</v>
      </c>
      <c r="D1547" s="33" t="s">
        <v>2338</v>
      </c>
      <c r="E1547" s="33" t="s">
        <v>3375</v>
      </c>
      <c r="F1547" s="33" t="s">
        <v>685</v>
      </c>
      <c r="G1547" s="33" t="s">
        <v>686</v>
      </c>
      <c r="H1547" s="33" t="s">
        <v>750</v>
      </c>
      <c r="I1547" s="33" t="n">
        <v>208</v>
      </c>
      <c r="J1547" s="33" t="s">
        <v>864</v>
      </c>
      <c r="K1547" s="35" t="n">
        <v>65331</v>
      </c>
      <c r="L1547" s="36" t="n">
        <v>3.2</v>
      </c>
      <c r="M1547" s="37" t="n">
        <v>0</v>
      </c>
      <c r="N1547" s="37" t="n">
        <v>1800</v>
      </c>
      <c r="O1547" s="37" t="n">
        <v>0</v>
      </c>
      <c r="P1547" s="33" t="s">
        <v>688</v>
      </c>
    </row>
    <row r="1548" customFormat="false" ht="15" hidden="false" customHeight="false" outlineLevel="0" collapsed="false">
      <c r="A1548" s="33" t="s">
        <v>6201</v>
      </c>
      <c r="B1548" s="33" t="s">
        <v>6202</v>
      </c>
      <c r="C1548" s="33" t="s">
        <v>6203</v>
      </c>
      <c r="D1548" s="33" t="s">
        <v>5908</v>
      </c>
      <c r="E1548" s="33" t="s">
        <v>842</v>
      </c>
      <c r="F1548" s="33" t="s">
        <v>685</v>
      </c>
      <c r="G1548" s="33" t="s">
        <v>686</v>
      </c>
      <c r="H1548" s="33" t="s">
        <v>687</v>
      </c>
      <c r="I1548" s="33" t="n">
        <v>208</v>
      </c>
      <c r="J1548" s="33" t="s">
        <v>778</v>
      </c>
      <c r="K1548" s="35" t="n">
        <v>85423</v>
      </c>
      <c r="L1548" s="36" t="n">
        <v>6.8</v>
      </c>
      <c r="M1548" s="37" t="n">
        <v>18594</v>
      </c>
      <c r="N1548" s="37" t="n">
        <v>6762</v>
      </c>
      <c r="O1548" s="37" t="n">
        <v>23</v>
      </c>
      <c r="P1548" s="33" t="s">
        <v>688</v>
      </c>
    </row>
    <row r="1549" customFormat="false" ht="15" hidden="false" customHeight="false" outlineLevel="0" collapsed="false">
      <c r="A1549" s="33" t="s">
        <v>6204</v>
      </c>
      <c r="B1549" s="33"/>
      <c r="C1549" s="33" t="s">
        <v>6205</v>
      </c>
      <c r="D1549" s="33" t="s">
        <v>2096</v>
      </c>
      <c r="E1549" s="33" t="s">
        <v>3336</v>
      </c>
      <c r="F1549" s="33" t="s">
        <v>685</v>
      </c>
      <c r="G1549" s="33" t="s">
        <v>686</v>
      </c>
      <c r="H1549" s="33" t="s">
        <v>750</v>
      </c>
      <c r="I1549" s="33" t="n">
        <v>208</v>
      </c>
      <c r="J1549" s="33" t="s">
        <v>746</v>
      </c>
      <c r="K1549" s="35" t="n">
        <v>79109</v>
      </c>
      <c r="L1549" s="36" t="n">
        <v>5.2</v>
      </c>
      <c r="M1549" s="37" t="n">
        <v>50</v>
      </c>
      <c r="N1549" s="37" t="n">
        <v>4500</v>
      </c>
      <c r="O1549" s="37" t="n">
        <v>0</v>
      </c>
      <c r="P1549" s="33" t="s">
        <v>723</v>
      </c>
    </row>
    <row r="1550" customFormat="false" ht="15" hidden="false" customHeight="false" outlineLevel="0" collapsed="false">
      <c r="A1550" s="33" t="s">
        <v>6206</v>
      </c>
      <c r="B1550" s="33" t="s">
        <v>6207</v>
      </c>
      <c r="C1550" s="33" t="s">
        <v>6208</v>
      </c>
      <c r="D1550" s="33" t="s">
        <v>6209</v>
      </c>
      <c r="E1550" s="33" t="s">
        <v>852</v>
      </c>
      <c r="F1550" s="33" t="s">
        <v>685</v>
      </c>
      <c r="G1550" s="33" t="s">
        <v>686</v>
      </c>
      <c r="H1550" s="33" t="s">
        <v>687</v>
      </c>
      <c r="I1550" s="33" t="n">
        <v>208</v>
      </c>
      <c r="J1550" s="33" t="s">
        <v>849</v>
      </c>
      <c r="K1550" s="35" t="n">
        <v>51984</v>
      </c>
      <c r="L1550" s="36" t="n">
        <v>1.9</v>
      </c>
      <c r="M1550" s="37" t="n">
        <v>0</v>
      </c>
      <c r="N1550" s="37" t="n">
        <v>5000</v>
      </c>
      <c r="O1550" s="37" t="n">
        <v>0</v>
      </c>
      <c r="P1550" s="33" t="s">
        <v>688</v>
      </c>
    </row>
    <row r="1551" customFormat="false" ht="15" hidden="false" customHeight="false" outlineLevel="0" collapsed="false">
      <c r="A1551" s="33" t="s">
        <v>6210</v>
      </c>
      <c r="B1551" s="33" t="s">
        <v>6211</v>
      </c>
      <c r="C1551" s="33" t="s">
        <v>6212</v>
      </c>
      <c r="D1551" s="33" t="s">
        <v>6213</v>
      </c>
      <c r="E1551" s="33" t="s">
        <v>706</v>
      </c>
      <c r="F1551" s="33" t="s">
        <v>685</v>
      </c>
      <c r="G1551" s="33" t="s">
        <v>686</v>
      </c>
      <c r="H1551" s="33" t="s">
        <v>687</v>
      </c>
      <c r="I1551" s="33" t="n">
        <v>209</v>
      </c>
      <c r="J1551" s="33" t="s">
        <v>703</v>
      </c>
      <c r="K1551" s="35" t="n">
        <v>90366</v>
      </c>
      <c r="L1551" s="36" t="n">
        <v>8.3</v>
      </c>
      <c r="M1551" s="37" t="n">
        <v>200</v>
      </c>
      <c r="N1551" s="37" t="n">
        <v>7800</v>
      </c>
      <c r="O1551" s="37" t="n">
        <v>0</v>
      </c>
      <c r="P1551" s="33" t="s">
        <v>700</v>
      </c>
    </row>
    <row r="1552" customFormat="false" ht="15" hidden="false" customHeight="false" outlineLevel="0" collapsed="false">
      <c r="A1552" s="33" t="s">
        <v>6214</v>
      </c>
      <c r="B1552" s="33" t="s">
        <v>6215</v>
      </c>
      <c r="C1552" s="33" t="s">
        <v>6216</v>
      </c>
      <c r="D1552" s="33" t="s">
        <v>6217</v>
      </c>
      <c r="E1552" s="33" t="s">
        <v>754</v>
      </c>
      <c r="F1552" s="33" t="s">
        <v>685</v>
      </c>
      <c r="G1552" s="33" t="s">
        <v>686</v>
      </c>
      <c r="H1552" s="33" t="s">
        <v>687</v>
      </c>
      <c r="I1552" s="33" t="n">
        <v>209</v>
      </c>
      <c r="J1552" s="33" t="s">
        <v>765</v>
      </c>
      <c r="K1552" s="35" t="n">
        <v>94061</v>
      </c>
      <c r="L1552" s="36" t="n">
        <v>8</v>
      </c>
      <c r="M1552" s="37" t="n">
        <v>3943</v>
      </c>
      <c r="N1552" s="37" t="n">
        <v>10809</v>
      </c>
      <c r="O1552" s="37" t="n">
        <v>4</v>
      </c>
      <c r="P1552" s="33" t="s">
        <v>711</v>
      </c>
    </row>
    <row r="1553" customFormat="false" ht="15" hidden="false" customHeight="false" outlineLevel="0" collapsed="false">
      <c r="A1553" s="33" t="s">
        <v>6218</v>
      </c>
      <c r="B1553" s="33" t="s">
        <v>6219</v>
      </c>
      <c r="C1553" s="33" t="s">
        <v>6220</v>
      </c>
      <c r="D1553" s="33" t="s">
        <v>4093</v>
      </c>
      <c r="E1553" s="33" t="s">
        <v>3119</v>
      </c>
      <c r="F1553" s="33" t="s">
        <v>685</v>
      </c>
      <c r="G1553" s="33" t="s">
        <v>686</v>
      </c>
      <c r="H1553" s="33" t="s">
        <v>750</v>
      </c>
      <c r="I1553" s="33" t="n">
        <v>209</v>
      </c>
      <c r="J1553" s="33" t="s">
        <v>746</v>
      </c>
      <c r="K1553" s="35" t="n">
        <v>57800</v>
      </c>
      <c r="L1553" s="36" t="n">
        <v>2.3</v>
      </c>
      <c r="M1553" s="37" t="n">
        <v>1500</v>
      </c>
      <c r="N1553" s="37" t="n">
        <v>500</v>
      </c>
      <c r="O1553" s="37" t="n">
        <v>0</v>
      </c>
      <c r="P1553" s="33" t="s">
        <v>742</v>
      </c>
    </row>
    <row r="1554" customFormat="false" ht="15" hidden="false" customHeight="false" outlineLevel="0" collapsed="false">
      <c r="A1554" s="33" t="s">
        <v>6221</v>
      </c>
      <c r="B1554" s="33" t="s">
        <v>6222</v>
      </c>
      <c r="C1554" s="33" t="s">
        <v>6223</v>
      </c>
      <c r="D1554" s="33" t="s">
        <v>6224</v>
      </c>
      <c r="E1554" s="33" t="s">
        <v>2677</v>
      </c>
      <c r="F1554" s="33" t="s">
        <v>685</v>
      </c>
      <c r="G1554" s="33" t="s">
        <v>686</v>
      </c>
      <c r="H1554" s="33" t="s">
        <v>687</v>
      </c>
      <c r="I1554" s="33" t="n">
        <v>209</v>
      </c>
      <c r="J1554" s="33" t="s">
        <v>751</v>
      </c>
      <c r="K1554" s="35" t="n">
        <v>68555</v>
      </c>
      <c r="L1554" s="36" t="n">
        <v>4</v>
      </c>
      <c r="M1554" s="37" t="n">
        <v>100</v>
      </c>
      <c r="N1554" s="37" t="n">
        <v>4000</v>
      </c>
      <c r="O1554" s="37" t="n">
        <v>0</v>
      </c>
      <c r="P1554" s="33" t="s">
        <v>700</v>
      </c>
    </row>
    <row r="1555" customFormat="false" ht="15" hidden="false" customHeight="false" outlineLevel="0" collapsed="false">
      <c r="A1555" s="33" t="s">
        <v>6225</v>
      </c>
      <c r="B1555" s="33" t="s">
        <v>6226</v>
      </c>
      <c r="C1555" s="33" t="s">
        <v>6227</v>
      </c>
      <c r="D1555" s="33" t="s">
        <v>6228</v>
      </c>
      <c r="E1555" s="33" t="s">
        <v>788</v>
      </c>
      <c r="F1555" s="33" t="s">
        <v>685</v>
      </c>
      <c r="G1555" s="33" t="s">
        <v>686</v>
      </c>
      <c r="H1555" s="33" t="s">
        <v>687</v>
      </c>
      <c r="I1555" s="33" t="n">
        <v>209</v>
      </c>
      <c r="J1555" s="33" t="s">
        <v>785</v>
      </c>
      <c r="K1555" s="35" t="n">
        <v>55023</v>
      </c>
      <c r="L1555" s="36" t="n">
        <v>2.5</v>
      </c>
      <c r="M1555" s="37" t="n">
        <v>0</v>
      </c>
      <c r="N1555" s="37" t="n">
        <v>9987</v>
      </c>
      <c r="O1555" s="37" t="n">
        <v>3</v>
      </c>
      <c r="P1555" s="33" t="s">
        <v>723</v>
      </c>
    </row>
    <row r="1556" customFormat="false" ht="15" hidden="false" customHeight="false" outlineLevel="0" collapsed="false">
      <c r="A1556" s="33" t="s">
        <v>6229</v>
      </c>
      <c r="B1556" s="33" t="s">
        <v>6230</v>
      </c>
      <c r="C1556" s="33" t="s">
        <v>6231</v>
      </c>
      <c r="D1556" s="33" t="s">
        <v>1095</v>
      </c>
      <c r="E1556" s="33" t="s">
        <v>817</v>
      </c>
      <c r="F1556" s="33" t="s">
        <v>685</v>
      </c>
      <c r="G1556" s="33" t="s">
        <v>686</v>
      </c>
      <c r="H1556" s="33" t="s">
        <v>764</v>
      </c>
      <c r="I1556" s="33" t="n">
        <v>209</v>
      </c>
      <c r="J1556" s="33" t="s">
        <v>698</v>
      </c>
      <c r="K1556" s="35" t="n">
        <v>59400</v>
      </c>
      <c r="L1556" s="36" t="n">
        <v>2.6</v>
      </c>
      <c r="M1556" s="37" t="n">
        <v>720</v>
      </c>
      <c r="N1556" s="37" t="n">
        <v>9650</v>
      </c>
      <c r="O1556" s="37" t="n">
        <v>0</v>
      </c>
      <c r="P1556" s="33" t="s">
        <v>692</v>
      </c>
    </row>
    <row r="1557" customFormat="false" ht="15" hidden="false" customHeight="false" outlineLevel="0" collapsed="false">
      <c r="A1557" s="33" t="s">
        <v>6232</v>
      </c>
      <c r="B1557" s="33" t="s">
        <v>6233</v>
      </c>
      <c r="C1557" s="33" t="s">
        <v>6234</v>
      </c>
      <c r="D1557" s="33" t="s">
        <v>6235</v>
      </c>
      <c r="E1557" s="33" t="s">
        <v>3375</v>
      </c>
      <c r="F1557" s="33" t="s">
        <v>685</v>
      </c>
      <c r="G1557" s="33" t="s">
        <v>686</v>
      </c>
      <c r="H1557" s="33" t="s">
        <v>687</v>
      </c>
      <c r="I1557" s="33" t="n">
        <v>209</v>
      </c>
      <c r="J1557" s="33" t="s">
        <v>864</v>
      </c>
      <c r="K1557" s="35" t="n">
        <v>80203</v>
      </c>
      <c r="L1557" s="36" t="n">
        <v>5.9</v>
      </c>
      <c r="M1557" s="37" t="n">
        <v>0</v>
      </c>
      <c r="N1557" s="37" t="n">
        <v>5730</v>
      </c>
      <c r="O1557" s="37" t="n">
        <v>3</v>
      </c>
      <c r="P1557" s="33" t="s">
        <v>723</v>
      </c>
    </row>
    <row r="1558" customFormat="false" ht="15" hidden="false" customHeight="false" outlineLevel="0" collapsed="false">
      <c r="A1558" s="33" t="s">
        <v>6236</v>
      </c>
      <c r="B1558" s="33" t="s">
        <v>6237</v>
      </c>
      <c r="C1558" s="33" t="s">
        <v>6238</v>
      </c>
      <c r="D1558" s="33" t="s">
        <v>6239</v>
      </c>
      <c r="E1558" s="33" t="s">
        <v>3375</v>
      </c>
      <c r="F1558" s="33" t="s">
        <v>685</v>
      </c>
      <c r="G1558" s="33" t="s">
        <v>686</v>
      </c>
      <c r="H1558" s="33" t="s">
        <v>687</v>
      </c>
      <c r="I1558" s="33" t="n">
        <v>209</v>
      </c>
      <c r="J1558" s="33" t="s">
        <v>864</v>
      </c>
      <c r="K1558" s="35" t="n">
        <v>86220</v>
      </c>
      <c r="L1558" s="36" t="n">
        <v>6.8</v>
      </c>
      <c r="M1558" s="37" t="n">
        <v>0</v>
      </c>
      <c r="N1558" s="37" t="n">
        <v>1000</v>
      </c>
      <c r="O1558" s="37" t="n">
        <v>0</v>
      </c>
      <c r="P1558" s="33" t="s">
        <v>723</v>
      </c>
    </row>
    <row r="1559" customFormat="false" ht="15" hidden="false" customHeight="false" outlineLevel="0" collapsed="false">
      <c r="A1559" s="33" t="s">
        <v>6240</v>
      </c>
      <c r="B1559" s="33" t="s">
        <v>6241</v>
      </c>
      <c r="C1559" s="33" t="s">
        <v>6242</v>
      </c>
      <c r="D1559" s="33" t="s">
        <v>6243</v>
      </c>
      <c r="E1559" s="33" t="s">
        <v>3336</v>
      </c>
      <c r="F1559" s="33" t="s">
        <v>685</v>
      </c>
      <c r="G1559" s="33" t="s">
        <v>686</v>
      </c>
      <c r="H1559" s="33" t="s">
        <v>687</v>
      </c>
      <c r="I1559" s="33" t="n">
        <v>209</v>
      </c>
      <c r="J1559" s="33" t="s">
        <v>746</v>
      </c>
      <c r="K1559" s="35" t="n">
        <v>101947</v>
      </c>
      <c r="L1559" s="36" t="n">
        <v>8.4</v>
      </c>
      <c r="M1559" s="37" t="n">
        <v>1400</v>
      </c>
      <c r="N1559" s="37" t="n">
        <v>7300</v>
      </c>
      <c r="O1559" s="37" t="n">
        <v>17</v>
      </c>
      <c r="P1559" s="33" t="s">
        <v>828</v>
      </c>
    </row>
    <row r="1560" customFormat="false" ht="15" hidden="false" customHeight="false" outlineLevel="0" collapsed="false">
      <c r="A1560" s="33" t="s">
        <v>6244</v>
      </c>
      <c r="B1560" s="33" t="s">
        <v>6245</v>
      </c>
      <c r="C1560" s="33" t="s">
        <v>6246</v>
      </c>
      <c r="D1560" s="33" t="s">
        <v>5104</v>
      </c>
      <c r="E1560" s="33" t="s">
        <v>852</v>
      </c>
      <c r="F1560" s="33" t="s">
        <v>685</v>
      </c>
      <c r="G1560" s="33" t="s">
        <v>686</v>
      </c>
      <c r="H1560" s="33" t="s">
        <v>1003</v>
      </c>
      <c r="I1560" s="33" t="n">
        <v>209</v>
      </c>
      <c r="J1560" s="33" t="s">
        <v>864</v>
      </c>
      <c r="K1560" s="35" t="n">
        <v>82156</v>
      </c>
      <c r="L1560" s="36" t="n">
        <v>4.9</v>
      </c>
      <c r="M1560" s="37" t="n">
        <v>0</v>
      </c>
      <c r="N1560" s="37" t="n">
        <v>3600</v>
      </c>
      <c r="O1560" s="37" t="n">
        <v>0</v>
      </c>
      <c r="P1560" s="33" t="s">
        <v>742</v>
      </c>
    </row>
    <row r="1561" customFormat="false" ht="15" hidden="false" customHeight="false" outlineLevel="0" collapsed="false">
      <c r="A1561" s="33" t="s">
        <v>6247</v>
      </c>
      <c r="B1561" s="33"/>
      <c r="C1561" s="33" t="s">
        <v>6248</v>
      </c>
      <c r="D1561" s="33" t="s">
        <v>6249</v>
      </c>
      <c r="E1561" s="33" t="s">
        <v>2592</v>
      </c>
      <c r="F1561" s="33" t="s">
        <v>685</v>
      </c>
      <c r="G1561" s="33" t="s">
        <v>686</v>
      </c>
      <c r="H1561" s="33" t="s">
        <v>687</v>
      </c>
      <c r="I1561" s="33" t="n">
        <v>210</v>
      </c>
      <c r="J1561" s="33" t="s">
        <v>930</v>
      </c>
      <c r="K1561" s="35" t="n">
        <v>60770</v>
      </c>
      <c r="L1561" s="36" t="n">
        <v>2.4</v>
      </c>
      <c r="M1561" s="37" t="n">
        <v>0</v>
      </c>
      <c r="N1561" s="37" t="n">
        <v>1500</v>
      </c>
      <c r="O1561" s="37" t="n">
        <v>0</v>
      </c>
      <c r="P1561" s="33" t="s">
        <v>742</v>
      </c>
    </row>
    <row r="1562" customFormat="false" ht="15" hidden="false" customHeight="false" outlineLevel="0" collapsed="false">
      <c r="A1562" s="33" t="s">
        <v>6250</v>
      </c>
      <c r="B1562" s="33" t="s">
        <v>6251</v>
      </c>
      <c r="C1562" s="33" t="s">
        <v>6252</v>
      </c>
      <c r="D1562" s="33" t="s">
        <v>6142</v>
      </c>
      <c r="E1562" s="33" t="s">
        <v>1866</v>
      </c>
      <c r="F1562" s="33" t="s">
        <v>685</v>
      </c>
      <c r="G1562" s="33" t="s">
        <v>686</v>
      </c>
      <c r="H1562" s="33" t="s">
        <v>687</v>
      </c>
      <c r="I1562" s="33" t="n">
        <v>211</v>
      </c>
      <c r="J1562" s="33" t="s">
        <v>864</v>
      </c>
      <c r="K1562" s="35" t="n">
        <v>70406</v>
      </c>
      <c r="L1562" s="36" t="n">
        <v>4.5</v>
      </c>
      <c r="M1562" s="37" t="n">
        <v>453</v>
      </c>
      <c r="N1562" s="37" t="n">
        <v>18265</v>
      </c>
      <c r="O1562" s="37" t="n">
        <v>6</v>
      </c>
      <c r="P1562" s="33" t="s">
        <v>688</v>
      </c>
    </row>
    <row r="1563" customFormat="false" ht="15" hidden="false" customHeight="false" outlineLevel="0" collapsed="false">
      <c r="A1563" s="33" t="s">
        <v>6253</v>
      </c>
      <c r="B1563" s="33" t="s">
        <v>6254</v>
      </c>
      <c r="C1563" s="33" t="s">
        <v>6255</v>
      </c>
      <c r="D1563" s="33" t="s">
        <v>6158</v>
      </c>
      <c r="E1563" s="33" t="s">
        <v>2677</v>
      </c>
      <c r="F1563" s="33" t="s">
        <v>685</v>
      </c>
      <c r="G1563" s="33" t="s">
        <v>686</v>
      </c>
      <c r="H1563" s="33" t="s">
        <v>687</v>
      </c>
      <c r="I1563" s="33" t="n">
        <v>211</v>
      </c>
      <c r="J1563" s="33" t="s">
        <v>768</v>
      </c>
      <c r="K1563" s="35" t="n">
        <v>85349</v>
      </c>
      <c r="L1563" s="36" t="n">
        <v>7.2</v>
      </c>
      <c r="M1563" s="37" t="n">
        <v>26833</v>
      </c>
      <c r="N1563" s="37" t="n">
        <v>4698</v>
      </c>
      <c r="O1563" s="37" t="n">
        <v>9</v>
      </c>
      <c r="P1563" s="33" t="s">
        <v>688</v>
      </c>
    </row>
    <row r="1564" customFormat="false" ht="15" hidden="false" customHeight="false" outlineLevel="0" collapsed="false">
      <c r="A1564" s="33" t="s">
        <v>6256</v>
      </c>
      <c r="B1564" s="33" t="s">
        <v>6257</v>
      </c>
      <c r="C1564" s="33" t="s">
        <v>6258</v>
      </c>
      <c r="D1564" s="33" t="s">
        <v>6259</v>
      </c>
      <c r="E1564" s="33" t="s">
        <v>2677</v>
      </c>
      <c r="F1564" s="33" t="s">
        <v>685</v>
      </c>
      <c r="G1564" s="33" t="s">
        <v>686</v>
      </c>
      <c r="H1564" s="33" t="s">
        <v>687</v>
      </c>
      <c r="I1564" s="33" t="n">
        <v>211</v>
      </c>
      <c r="J1564" s="33" t="s">
        <v>768</v>
      </c>
      <c r="K1564" s="35" t="n">
        <v>85037</v>
      </c>
      <c r="L1564" s="36" t="n">
        <v>7.2</v>
      </c>
      <c r="M1564" s="37" t="n">
        <v>0</v>
      </c>
      <c r="N1564" s="37" t="n">
        <v>6000</v>
      </c>
      <c r="O1564" s="37" t="n">
        <v>1</v>
      </c>
      <c r="P1564" s="33" t="s">
        <v>700</v>
      </c>
    </row>
    <row r="1565" customFormat="false" ht="15" hidden="false" customHeight="false" outlineLevel="0" collapsed="false">
      <c r="A1565" s="33" t="s">
        <v>6260</v>
      </c>
      <c r="B1565" s="33" t="s">
        <v>6261</v>
      </c>
      <c r="C1565" s="33" t="s">
        <v>6262</v>
      </c>
      <c r="D1565" s="33" t="s">
        <v>6263</v>
      </c>
      <c r="E1565" s="33" t="s">
        <v>2437</v>
      </c>
      <c r="F1565" s="33" t="s">
        <v>685</v>
      </c>
      <c r="G1565" s="33" t="s">
        <v>686</v>
      </c>
      <c r="H1565" s="33" t="s">
        <v>1003</v>
      </c>
      <c r="I1565" s="33" t="n">
        <v>211</v>
      </c>
      <c r="J1565" s="33" t="s">
        <v>768</v>
      </c>
      <c r="K1565" s="35" t="n">
        <v>65020</v>
      </c>
      <c r="L1565" s="36" t="n">
        <v>3.3</v>
      </c>
      <c r="M1565" s="37" t="n">
        <v>40</v>
      </c>
      <c r="N1565" s="37" t="n">
        <v>5230</v>
      </c>
      <c r="O1565" s="37" t="n">
        <v>0</v>
      </c>
      <c r="P1565" s="33" t="s">
        <v>742</v>
      </c>
    </row>
    <row r="1566" customFormat="false" ht="15" hidden="false" customHeight="false" outlineLevel="0" collapsed="false">
      <c r="A1566" s="33" t="s">
        <v>6264</v>
      </c>
      <c r="B1566" s="33"/>
      <c r="C1566" s="33" t="s">
        <v>6265</v>
      </c>
      <c r="D1566" s="33" t="s">
        <v>2425</v>
      </c>
      <c r="E1566" s="33" t="s">
        <v>3336</v>
      </c>
      <c r="F1566" s="33" t="s">
        <v>685</v>
      </c>
      <c r="G1566" s="33" t="s">
        <v>686</v>
      </c>
      <c r="H1566" s="33" t="s">
        <v>750</v>
      </c>
      <c r="I1566" s="33" t="n">
        <v>211</v>
      </c>
      <c r="J1566" s="33" t="s">
        <v>761</v>
      </c>
      <c r="K1566" s="35" t="n">
        <v>98474</v>
      </c>
      <c r="L1566" s="36" t="n">
        <v>7.8</v>
      </c>
      <c r="M1566" s="37" t="n">
        <v>200</v>
      </c>
      <c r="N1566" s="37" t="n">
        <v>6000</v>
      </c>
      <c r="O1566" s="37" t="n">
        <v>0</v>
      </c>
      <c r="P1566" s="33" t="s">
        <v>828</v>
      </c>
    </row>
    <row r="1567" customFormat="false" ht="15" hidden="false" customHeight="false" outlineLevel="0" collapsed="false">
      <c r="A1567" s="33" t="s">
        <v>6266</v>
      </c>
      <c r="B1567" s="33" t="s">
        <v>6267</v>
      </c>
      <c r="C1567" s="33" t="s">
        <v>6268</v>
      </c>
      <c r="D1567" s="33" t="s">
        <v>6269</v>
      </c>
      <c r="E1567" s="33" t="s">
        <v>2215</v>
      </c>
      <c r="F1567" s="33" t="s">
        <v>685</v>
      </c>
      <c r="G1567" s="33" t="s">
        <v>686</v>
      </c>
      <c r="H1567" s="33" t="s">
        <v>750</v>
      </c>
      <c r="I1567" s="33" t="n">
        <v>211</v>
      </c>
      <c r="J1567" s="33" t="s">
        <v>751</v>
      </c>
      <c r="K1567" s="35" t="n">
        <v>73698</v>
      </c>
      <c r="L1567" s="36" t="n">
        <v>3.8</v>
      </c>
      <c r="M1567" s="37" t="n">
        <v>3100</v>
      </c>
      <c r="N1567" s="37" t="n">
        <v>15000</v>
      </c>
      <c r="O1567" s="37" t="n">
        <v>1</v>
      </c>
      <c r="P1567" s="33" t="s">
        <v>688</v>
      </c>
    </row>
    <row r="1568" customFormat="false" ht="15" hidden="false" customHeight="false" outlineLevel="0" collapsed="false">
      <c r="A1568" s="33" t="s">
        <v>6270</v>
      </c>
      <c r="B1568" s="33"/>
      <c r="C1568" s="33" t="s">
        <v>6271</v>
      </c>
      <c r="D1568" s="33" t="s">
        <v>6169</v>
      </c>
      <c r="E1568" s="33" t="s">
        <v>696</v>
      </c>
      <c r="F1568" s="33" t="s">
        <v>685</v>
      </c>
      <c r="G1568" s="33" t="s">
        <v>686</v>
      </c>
      <c r="H1568" s="33" t="s">
        <v>687</v>
      </c>
      <c r="I1568" s="33" t="n">
        <v>212</v>
      </c>
      <c r="J1568" s="33" t="s">
        <v>698</v>
      </c>
      <c r="K1568" s="35" t="n">
        <v>69869</v>
      </c>
      <c r="L1568" s="36" t="n">
        <v>4.4</v>
      </c>
      <c r="M1568" s="37" t="n">
        <v>1000</v>
      </c>
      <c r="N1568" s="37" t="n">
        <v>18500</v>
      </c>
      <c r="O1568" s="37" t="n">
        <v>0</v>
      </c>
      <c r="P1568" s="33" t="s">
        <v>688</v>
      </c>
    </row>
    <row r="1569" customFormat="false" ht="15" hidden="false" customHeight="false" outlineLevel="0" collapsed="false">
      <c r="A1569" s="33" t="s">
        <v>6272</v>
      </c>
      <c r="B1569" s="33" t="s">
        <v>6273</v>
      </c>
      <c r="C1569" s="33" t="s">
        <v>6274</v>
      </c>
      <c r="D1569" s="33" t="s">
        <v>6275</v>
      </c>
      <c r="E1569" s="33" t="s">
        <v>4472</v>
      </c>
      <c r="F1569" s="33" t="s">
        <v>685</v>
      </c>
      <c r="G1569" s="33" t="s">
        <v>686</v>
      </c>
      <c r="H1569" s="33" t="s">
        <v>687</v>
      </c>
      <c r="I1569" s="33" t="n">
        <v>212</v>
      </c>
      <c r="J1569" s="33" t="s">
        <v>751</v>
      </c>
      <c r="K1569" s="35" t="n">
        <v>70457</v>
      </c>
      <c r="L1569" s="36" t="n">
        <v>3.3</v>
      </c>
      <c r="M1569" s="37" t="n">
        <v>240</v>
      </c>
      <c r="N1569" s="37" t="n">
        <v>1925</v>
      </c>
      <c r="O1569" s="37" t="n">
        <v>0</v>
      </c>
      <c r="P1569" s="33" t="s">
        <v>742</v>
      </c>
    </row>
    <row r="1570" customFormat="false" ht="15" hidden="false" customHeight="false" outlineLevel="0" collapsed="false">
      <c r="A1570" s="33" t="s">
        <v>6276</v>
      </c>
      <c r="B1570" s="33" t="s">
        <v>6277</v>
      </c>
      <c r="C1570" s="33" t="s">
        <v>6278</v>
      </c>
      <c r="D1570" s="33" t="s">
        <v>6279</v>
      </c>
      <c r="E1570" s="33" t="s">
        <v>788</v>
      </c>
      <c r="F1570" s="33" t="s">
        <v>685</v>
      </c>
      <c r="G1570" s="33" t="s">
        <v>686</v>
      </c>
      <c r="H1570" s="33" t="s">
        <v>764</v>
      </c>
      <c r="I1570" s="33" t="n">
        <v>212</v>
      </c>
      <c r="J1570" s="33" t="s">
        <v>785</v>
      </c>
      <c r="K1570" s="35" t="n">
        <v>55264</v>
      </c>
      <c r="L1570" s="36" t="n">
        <v>2.5</v>
      </c>
      <c r="M1570" s="37" t="n">
        <v>1385</v>
      </c>
      <c r="N1570" s="37" t="n">
        <v>6136</v>
      </c>
      <c r="O1570" s="37" t="n">
        <v>5</v>
      </c>
      <c r="P1570" s="33" t="s">
        <v>723</v>
      </c>
    </row>
    <row r="1571" customFormat="false" ht="15" hidden="false" customHeight="false" outlineLevel="0" collapsed="false">
      <c r="A1571" s="33" t="s">
        <v>6280</v>
      </c>
      <c r="B1571" s="33" t="s">
        <v>6281</v>
      </c>
      <c r="C1571" s="33" t="s">
        <v>6282</v>
      </c>
      <c r="D1571" s="33" t="s">
        <v>6283</v>
      </c>
      <c r="E1571" s="33" t="s">
        <v>2437</v>
      </c>
      <c r="F1571" s="33" t="s">
        <v>685</v>
      </c>
      <c r="G1571" s="33" t="s">
        <v>686</v>
      </c>
      <c r="H1571" s="33" t="s">
        <v>687</v>
      </c>
      <c r="I1571" s="33" t="n">
        <v>212</v>
      </c>
      <c r="J1571" s="33" t="s">
        <v>768</v>
      </c>
      <c r="K1571" s="35" t="n">
        <v>74774</v>
      </c>
      <c r="L1571" s="36" t="n">
        <v>4.4</v>
      </c>
      <c r="M1571" s="37" t="n">
        <v>1064</v>
      </c>
      <c r="N1571" s="37" t="n">
        <v>6800</v>
      </c>
      <c r="O1571" s="37" t="n">
        <v>5</v>
      </c>
      <c r="P1571" s="33" t="s">
        <v>700</v>
      </c>
    </row>
    <row r="1572" customFormat="false" ht="15" hidden="false" customHeight="false" outlineLevel="0" collapsed="false">
      <c r="A1572" s="33" t="s">
        <v>6284</v>
      </c>
      <c r="B1572" s="33" t="s">
        <v>6285</v>
      </c>
      <c r="C1572" s="33" t="s">
        <v>6286</v>
      </c>
      <c r="D1572" s="33" t="s">
        <v>6287</v>
      </c>
      <c r="E1572" s="33" t="s">
        <v>2215</v>
      </c>
      <c r="F1572" s="33" t="s">
        <v>685</v>
      </c>
      <c r="G1572" s="33" t="s">
        <v>686</v>
      </c>
      <c r="H1572" s="33" t="s">
        <v>750</v>
      </c>
      <c r="I1572" s="33" t="n">
        <v>212</v>
      </c>
      <c r="J1572" s="33" t="s">
        <v>751</v>
      </c>
      <c r="K1572" s="35" t="n">
        <v>81806</v>
      </c>
      <c r="L1572" s="36" t="n">
        <v>5</v>
      </c>
      <c r="M1572" s="37" t="n">
        <v>500</v>
      </c>
      <c r="N1572" s="37" t="n">
        <v>12500</v>
      </c>
      <c r="O1572" s="37" t="n">
        <v>1</v>
      </c>
      <c r="P1572" s="33" t="s">
        <v>742</v>
      </c>
    </row>
    <row r="1573" customFormat="false" ht="15" hidden="false" customHeight="false" outlineLevel="0" collapsed="false">
      <c r="A1573" s="33" t="s">
        <v>6288</v>
      </c>
      <c r="B1573" s="33" t="s">
        <v>6289</v>
      </c>
      <c r="C1573" s="33" t="s">
        <v>6290</v>
      </c>
      <c r="D1573" s="33" t="s">
        <v>5333</v>
      </c>
      <c r="E1573" s="33" t="s">
        <v>2592</v>
      </c>
      <c r="F1573" s="33" t="s">
        <v>685</v>
      </c>
      <c r="G1573" s="33" t="s">
        <v>686</v>
      </c>
      <c r="H1573" s="33" t="s">
        <v>687</v>
      </c>
      <c r="I1573" s="33" t="n">
        <v>212</v>
      </c>
      <c r="J1573" s="33" t="s">
        <v>799</v>
      </c>
      <c r="K1573" s="35" t="n">
        <v>65657</v>
      </c>
      <c r="L1573" s="36" t="n">
        <v>3.4</v>
      </c>
      <c r="M1573" s="37" t="n">
        <v>8754</v>
      </c>
      <c r="N1573" s="37" t="n">
        <v>12975</v>
      </c>
      <c r="O1573" s="37" t="n">
        <v>3</v>
      </c>
      <c r="P1573" s="33" t="s">
        <v>688</v>
      </c>
    </row>
    <row r="1574" customFormat="false" ht="15" hidden="false" customHeight="false" outlineLevel="0" collapsed="false">
      <c r="A1574" s="33" t="s">
        <v>6291</v>
      </c>
      <c r="B1574" s="33" t="s">
        <v>6292</v>
      </c>
      <c r="C1574" s="33" t="s">
        <v>6293</v>
      </c>
      <c r="D1574" s="33" t="s">
        <v>3265</v>
      </c>
      <c r="E1574" s="33" t="s">
        <v>754</v>
      </c>
      <c r="F1574" s="33" t="s">
        <v>685</v>
      </c>
      <c r="G1574" s="33" t="s">
        <v>686</v>
      </c>
      <c r="H1574" s="33" t="s">
        <v>687</v>
      </c>
      <c r="I1574" s="33" t="n">
        <v>213</v>
      </c>
      <c r="J1574" s="33" t="s">
        <v>765</v>
      </c>
      <c r="K1574" s="35" t="n">
        <v>87831</v>
      </c>
      <c r="L1574" s="36" t="n">
        <v>6.5</v>
      </c>
      <c r="M1574" s="37" t="n">
        <v>6000</v>
      </c>
      <c r="N1574" s="37" t="n">
        <v>15500</v>
      </c>
      <c r="O1574" s="37" t="n">
        <v>0</v>
      </c>
      <c r="P1574" s="33" t="s">
        <v>723</v>
      </c>
    </row>
    <row r="1575" customFormat="false" ht="15" hidden="false" customHeight="false" outlineLevel="0" collapsed="false">
      <c r="A1575" s="33" t="s">
        <v>6294</v>
      </c>
      <c r="B1575" s="33" t="s">
        <v>6295</v>
      </c>
      <c r="C1575" s="33" t="s">
        <v>6296</v>
      </c>
      <c r="D1575" s="33" t="s">
        <v>6297</v>
      </c>
      <c r="E1575" s="33" t="s">
        <v>1866</v>
      </c>
      <c r="F1575" s="33" t="s">
        <v>883</v>
      </c>
      <c r="G1575" s="33" t="s">
        <v>686</v>
      </c>
      <c r="H1575" s="33" t="s">
        <v>944</v>
      </c>
      <c r="I1575" s="33" t="n">
        <v>213</v>
      </c>
      <c r="J1575" s="33" t="s">
        <v>873</v>
      </c>
      <c r="K1575" s="35" t="n">
        <v>70525</v>
      </c>
      <c r="L1575" s="36" t="n">
        <v>4.5</v>
      </c>
      <c r="M1575" s="37" t="n">
        <v>0</v>
      </c>
      <c r="N1575" s="37" t="n">
        <v>0</v>
      </c>
      <c r="O1575" s="37" t="n">
        <v>0</v>
      </c>
      <c r="P1575" s="33"/>
    </row>
    <row r="1576" customFormat="false" ht="15" hidden="false" customHeight="false" outlineLevel="0" collapsed="false">
      <c r="A1576" s="33" t="s">
        <v>6298</v>
      </c>
      <c r="B1576" s="33"/>
      <c r="C1576" s="33" t="s">
        <v>6299</v>
      </c>
      <c r="D1576" s="33" t="s">
        <v>6299</v>
      </c>
      <c r="E1576" s="33" t="s">
        <v>792</v>
      </c>
      <c r="F1576" s="33" t="s">
        <v>685</v>
      </c>
      <c r="G1576" s="33" t="s">
        <v>686</v>
      </c>
      <c r="H1576" s="33" t="s">
        <v>687</v>
      </c>
      <c r="I1576" s="33" t="n">
        <v>213</v>
      </c>
      <c r="J1576" s="33" t="s">
        <v>789</v>
      </c>
      <c r="K1576" s="35" t="n">
        <v>72079</v>
      </c>
      <c r="L1576" s="36" t="n">
        <v>4.7</v>
      </c>
      <c r="M1576" s="37" t="n">
        <v>40</v>
      </c>
      <c r="N1576" s="37" t="n">
        <v>500</v>
      </c>
      <c r="O1576" s="37" t="n">
        <v>0</v>
      </c>
      <c r="P1576" s="33" t="s">
        <v>700</v>
      </c>
    </row>
    <row r="1577" customFormat="false" ht="15" hidden="false" customHeight="false" outlineLevel="0" collapsed="false">
      <c r="A1577" s="33" t="s">
        <v>6300</v>
      </c>
      <c r="B1577" s="33" t="s">
        <v>6301</v>
      </c>
      <c r="C1577" s="33" t="s">
        <v>6302</v>
      </c>
      <c r="D1577" s="33" t="s">
        <v>6303</v>
      </c>
      <c r="E1577" s="33" t="s">
        <v>797</v>
      </c>
      <c r="F1577" s="33" t="s">
        <v>685</v>
      </c>
      <c r="G1577" s="33" t="s">
        <v>686</v>
      </c>
      <c r="H1577" s="33" t="s">
        <v>733</v>
      </c>
      <c r="I1577" s="33" t="n">
        <v>213</v>
      </c>
      <c r="J1577" s="33" t="s">
        <v>803</v>
      </c>
      <c r="K1577" s="35" t="n">
        <v>74868</v>
      </c>
      <c r="L1577" s="36" t="n">
        <v>5.1</v>
      </c>
      <c r="M1577" s="37" t="n">
        <v>10050</v>
      </c>
      <c r="N1577" s="37" t="n">
        <v>4400</v>
      </c>
      <c r="O1577" s="37" t="n">
        <v>0</v>
      </c>
      <c r="P1577" s="33" t="s">
        <v>688</v>
      </c>
    </row>
    <row r="1578" customFormat="false" ht="15" hidden="false" customHeight="false" outlineLevel="0" collapsed="false">
      <c r="A1578" s="33" t="s">
        <v>6304</v>
      </c>
      <c r="B1578" s="33"/>
      <c r="C1578" s="33" t="s">
        <v>6305</v>
      </c>
      <c r="D1578" s="33" t="s">
        <v>6306</v>
      </c>
      <c r="E1578" s="33" t="s">
        <v>2437</v>
      </c>
      <c r="F1578" s="33" t="s">
        <v>685</v>
      </c>
      <c r="G1578" s="33" t="s">
        <v>686</v>
      </c>
      <c r="H1578" s="33" t="s">
        <v>687</v>
      </c>
      <c r="I1578" s="33" t="n">
        <v>213</v>
      </c>
      <c r="J1578" s="33" t="s">
        <v>768</v>
      </c>
      <c r="K1578" s="35" t="n">
        <v>70437</v>
      </c>
      <c r="L1578" s="36" t="n">
        <v>4</v>
      </c>
      <c r="M1578" s="37" t="n">
        <v>500</v>
      </c>
      <c r="N1578" s="37" t="n">
        <v>5000</v>
      </c>
      <c r="O1578" s="37" t="n">
        <v>1</v>
      </c>
      <c r="P1578" s="33" t="s">
        <v>692</v>
      </c>
    </row>
    <row r="1579" customFormat="false" ht="15" hidden="false" customHeight="false" outlineLevel="0" collapsed="false">
      <c r="A1579" s="33" t="s">
        <v>6307</v>
      </c>
      <c r="B1579" s="33"/>
      <c r="C1579" s="33" t="s">
        <v>6308</v>
      </c>
      <c r="D1579" s="33" t="s">
        <v>6309</v>
      </c>
      <c r="E1579" s="33" t="s">
        <v>3375</v>
      </c>
      <c r="F1579" s="33" t="s">
        <v>685</v>
      </c>
      <c r="G1579" s="33" t="s">
        <v>686</v>
      </c>
      <c r="H1579" s="33" t="s">
        <v>750</v>
      </c>
      <c r="I1579" s="33" t="n">
        <v>213</v>
      </c>
      <c r="J1579" s="33" t="s">
        <v>864</v>
      </c>
      <c r="K1579" s="35" t="n">
        <v>80700</v>
      </c>
      <c r="L1579" s="36" t="n">
        <v>5.9</v>
      </c>
      <c r="M1579" s="37" t="n">
        <v>0</v>
      </c>
      <c r="N1579" s="37" t="n">
        <v>1500</v>
      </c>
      <c r="O1579" s="37" t="n">
        <v>0</v>
      </c>
      <c r="P1579" s="33" t="s">
        <v>723</v>
      </c>
    </row>
    <row r="1580" customFormat="false" ht="15" hidden="false" customHeight="false" outlineLevel="0" collapsed="false">
      <c r="A1580" s="33" t="s">
        <v>6310</v>
      </c>
      <c r="B1580" s="33" t="s">
        <v>6311</v>
      </c>
      <c r="C1580" s="33" t="s">
        <v>6312</v>
      </c>
      <c r="D1580" s="33" t="s">
        <v>6313</v>
      </c>
      <c r="E1580" s="33" t="s">
        <v>3375</v>
      </c>
      <c r="F1580" s="33" t="s">
        <v>685</v>
      </c>
      <c r="G1580" s="33" t="s">
        <v>686</v>
      </c>
      <c r="H1580" s="33" t="s">
        <v>750</v>
      </c>
      <c r="I1580" s="33" t="n">
        <v>213</v>
      </c>
      <c r="J1580" s="33" t="s">
        <v>864</v>
      </c>
      <c r="K1580" s="35" t="n">
        <v>79526</v>
      </c>
      <c r="L1580" s="36" t="n">
        <v>5.7</v>
      </c>
      <c r="M1580" s="37" t="n">
        <v>0</v>
      </c>
      <c r="N1580" s="37" t="n">
        <v>11810</v>
      </c>
      <c r="O1580" s="37" t="n">
        <v>0</v>
      </c>
      <c r="P1580" s="33" t="s">
        <v>723</v>
      </c>
    </row>
    <row r="1581" customFormat="false" ht="15" hidden="false" customHeight="false" outlineLevel="0" collapsed="false">
      <c r="A1581" s="33" t="s">
        <v>6314</v>
      </c>
      <c r="B1581" s="33" t="s">
        <v>6315</v>
      </c>
      <c r="C1581" s="33" t="s">
        <v>6316</v>
      </c>
      <c r="D1581" s="33" t="s">
        <v>3141</v>
      </c>
      <c r="E1581" s="33" t="s">
        <v>3336</v>
      </c>
      <c r="F1581" s="33" t="s">
        <v>685</v>
      </c>
      <c r="G1581" s="33" t="s">
        <v>686</v>
      </c>
      <c r="H1581" s="33" t="s">
        <v>750</v>
      </c>
      <c r="I1581" s="33" t="n">
        <v>213</v>
      </c>
      <c r="J1581" s="33" t="s">
        <v>746</v>
      </c>
      <c r="K1581" s="35" t="n">
        <v>100312</v>
      </c>
      <c r="L1581" s="36" t="n">
        <v>8.2</v>
      </c>
      <c r="M1581" s="37" t="n">
        <v>2500</v>
      </c>
      <c r="N1581" s="37" t="n">
        <v>35000</v>
      </c>
      <c r="O1581" s="37" t="n">
        <v>17</v>
      </c>
      <c r="P1581" s="33" t="s">
        <v>688</v>
      </c>
    </row>
    <row r="1582" customFormat="false" ht="15" hidden="false" customHeight="false" outlineLevel="0" collapsed="false">
      <c r="A1582" s="33" t="s">
        <v>6317</v>
      </c>
      <c r="B1582" s="33" t="s">
        <v>6318</v>
      </c>
      <c r="C1582" s="33" t="s">
        <v>6319</v>
      </c>
      <c r="D1582" s="33" t="s">
        <v>6320</v>
      </c>
      <c r="E1582" s="33" t="s">
        <v>852</v>
      </c>
      <c r="F1582" s="33" t="s">
        <v>685</v>
      </c>
      <c r="G1582" s="33" t="s">
        <v>686</v>
      </c>
      <c r="H1582" s="33" t="s">
        <v>687</v>
      </c>
      <c r="I1582" s="33" t="n">
        <v>213</v>
      </c>
      <c r="J1582" s="33" t="s">
        <v>849</v>
      </c>
      <c r="K1582" s="35" t="n">
        <v>50408</v>
      </c>
      <c r="L1582" s="36" t="n">
        <v>2.1</v>
      </c>
      <c r="M1582" s="37" t="n">
        <v>12379</v>
      </c>
      <c r="N1582" s="37" t="n">
        <v>17462</v>
      </c>
      <c r="O1582" s="37" t="n">
        <v>19</v>
      </c>
      <c r="P1582" s="33" t="s">
        <v>688</v>
      </c>
    </row>
    <row r="1583" customFormat="false" ht="15" hidden="false" customHeight="false" outlineLevel="0" collapsed="false">
      <c r="A1583" s="33" t="s">
        <v>6321</v>
      </c>
      <c r="B1583" s="33" t="s">
        <v>6322</v>
      </c>
      <c r="C1583" s="33" t="s">
        <v>6323</v>
      </c>
      <c r="D1583" s="33" t="s">
        <v>3265</v>
      </c>
      <c r="E1583" s="33" t="s">
        <v>2215</v>
      </c>
      <c r="F1583" s="33" t="s">
        <v>685</v>
      </c>
      <c r="G1583" s="33" t="s">
        <v>686</v>
      </c>
      <c r="H1583" s="33" t="s">
        <v>939</v>
      </c>
      <c r="I1583" s="33" t="n">
        <v>213</v>
      </c>
      <c r="J1583" s="33" t="s">
        <v>751</v>
      </c>
      <c r="K1583" s="35" t="n">
        <v>71240</v>
      </c>
      <c r="L1583" s="36" t="n">
        <v>3.7</v>
      </c>
      <c r="M1583" s="37" t="n">
        <v>0</v>
      </c>
      <c r="N1583" s="37" t="n">
        <v>1500</v>
      </c>
      <c r="O1583" s="37" t="n">
        <v>0</v>
      </c>
      <c r="P1583" s="33" t="s">
        <v>692</v>
      </c>
    </row>
    <row r="1584" customFormat="false" ht="15" hidden="false" customHeight="false" outlineLevel="0" collapsed="false">
      <c r="A1584" s="33" t="s">
        <v>6324</v>
      </c>
      <c r="B1584" s="33" t="s">
        <v>6325</v>
      </c>
      <c r="C1584" s="33" t="s">
        <v>6326</v>
      </c>
      <c r="D1584" s="33" t="s">
        <v>6327</v>
      </c>
      <c r="E1584" s="33" t="s">
        <v>749</v>
      </c>
      <c r="F1584" s="33" t="s">
        <v>685</v>
      </c>
      <c r="G1584" s="33" t="s">
        <v>686</v>
      </c>
      <c r="H1584" s="33" t="s">
        <v>6328</v>
      </c>
      <c r="I1584" s="33" t="n">
        <v>214</v>
      </c>
      <c r="J1584" s="33" t="s">
        <v>793</v>
      </c>
      <c r="K1584" s="35" t="n">
        <v>85852</v>
      </c>
      <c r="L1584" s="36" t="n">
        <v>6.8</v>
      </c>
      <c r="M1584" s="37" t="n">
        <v>15442</v>
      </c>
      <c r="N1584" s="37" t="n">
        <v>48864</v>
      </c>
      <c r="O1584" s="37" t="n">
        <v>29</v>
      </c>
      <c r="P1584" s="33" t="s">
        <v>688</v>
      </c>
    </row>
    <row r="1585" customFormat="false" ht="15" hidden="false" customHeight="false" outlineLevel="0" collapsed="false">
      <c r="A1585" s="33" t="s">
        <v>6329</v>
      </c>
      <c r="B1585" s="33" t="s">
        <v>6330</v>
      </c>
      <c r="C1585" s="33" t="s">
        <v>6331</v>
      </c>
      <c r="D1585" s="33" t="s">
        <v>6332</v>
      </c>
      <c r="E1585" s="33" t="s">
        <v>852</v>
      </c>
      <c r="F1585" s="33" t="s">
        <v>685</v>
      </c>
      <c r="G1585" s="33" t="s">
        <v>686</v>
      </c>
      <c r="H1585" s="33" t="s">
        <v>687</v>
      </c>
      <c r="I1585" s="33" t="n">
        <v>214</v>
      </c>
      <c r="J1585" s="33" t="s">
        <v>849</v>
      </c>
      <c r="K1585" s="35" t="n">
        <v>83427</v>
      </c>
      <c r="L1585" s="36" t="n">
        <v>5.5</v>
      </c>
      <c r="M1585" s="37" t="n">
        <v>0</v>
      </c>
      <c r="N1585" s="37" t="n">
        <v>1200</v>
      </c>
      <c r="O1585" s="37" t="n">
        <v>0</v>
      </c>
      <c r="P1585" s="33" t="s">
        <v>723</v>
      </c>
    </row>
    <row r="1586" customFormat="false" ht="15" hidden="false" customHeight="false" outlineLevel="0" collapsed="false">
      <c r="A1586" s="33" t="s">
        <v>6333</v>
      </c>
      <c r="B1586" s="33" t="s">
        <v>6334</v>
      </c>
      <c r="C1586" s="33" t="s">
        <v>6335</v>
      </c>
      <c r="D1586" s="33" t="s">
        <v>6336</v>
      </c>
      <c r="E1586" s="33" t="s">
        <v>2319</v>
      </c>
      <c r="F1586" s="33" t="s">
        <v>685</v>
      </c>
      <c r="G1586" s="33" t="s">
        <v>686</v>
      </c>
      <c r="H1586" s="33" t="s">
        <v>2970</v>
      </c>
      <c r="I1586" s="33" t="n">
        <v>214</v>
      </c>
      <c r="J1586" s="33" t="s">
        <v>789</v>
      </c>
      <c r="K1586" s="35" t="n">
        <v>87577</v>
      </c>
      <c r="L1586" s="36" t="n">
        <v>6.5</v>
      </c>
      <c r="M1586" s="37" t="n">
        <v>1508</v>
      </c>
      <c r="N1586" s="37" t="n">
        <v>15717</v>
      </c>
      <c r="O1586" s="37" t="n">
        <v>2</v>
      </c>
      <c r="P1586" s="33" t="s">
        <v>711</v>
      </c>
    </row>
    <row r="1587" customFormat="false" ht="15" hidden="false" customHeight="false" outlineLevel="0" collapsed="false">
      <c r="A1587" s="33" t="s">
        <v>6337</v>
      </c>
      <c r="B1587" s="33" t="s">
        <v>6338</v>
      </c>
      <c r="C1587" s="33" t="s">
        <v>6339</v>
      </c>
      <c r="D1587" s="33" t="s">
        <v>1286</v>
      </c>
      <c r="E1587" s="33" t="s">
        <v>788</v>
      </c>
      <c r="F1587" s="33" t="s">
        <v>685</v>
      </c>
      <c r="G1587" s="33" t="s">
        <v>686</v>
      </c>
      <c r="H1587" s="33" t="s">
        <v>750</v>
      </c>
      <c r="I1587" s="33" t="n">
        <v>215</v>
      </c>
      <c r="J1587" s="33" t="s">
        <v>785</v>
      </c>
      <c r="K1587" s="35" t="n">
        <v>58521</v>
      </c>
      <c r="L1587" s="36" t="n">
        <v>2.9</v>
      </c>
      <c r="M1587" s="37" t="n">
        <v>286</v>
      </c>
      <c r="N1587" s="37" t="n">
        <v>7173</v>
      </c>
      <c r="O1587" s="37" t="n">
        <v>1</v>
      </c>
      <c r="P1587" s="33" t="s">
        <v>723</v>
      </c>
    </row>
    <row r="1588" customFormat="false" ht="15" hidden="false" customHeight="false" outlineLevel="0" collapsed="false">
      <c r="A1588" s="33" t="s">
        <v>6340</v>
      </c>
      <c r="B1588" s="33" t="s">
        <v>6341</v>
      </c>
      <c r="C1588" s="33" t="s">
        <v>6342</v>
      </c>
      <c r="D1588" s="33" t="s">
        <v>3690</v>
      </c>
      <c r="E1588" s="33" t="s">
        <v>824</v>
      </c>
      <c r="F1588" s="33" t="s">
        <v>685</v>
      </c>
      <c r="G1588" s="33" t="s">
        <v>686</v>
      </c>
      <c r="H1588" s="33" t="s">
        <v>733</v>
      </c>
      <c r="I1588" s="33" t="n">
        <v>215</v>
      </c>
      <c r="J1588" s="33" t="s">
        <v>835</v>
      </c>
      <c r="K1588" s="35" t="n">
        <v>77481</v>
      </c>
      <c r="L1588" s="36" t="n">
        <v>5.4</v>
      </c>
      <c r="M1588" s="37" t="n">
        <v>800</v>
      </c>
      <c r="N1588" s="37" t="n">
        <v>15600</v>
      </c>
      <c r="O1588" s="37" t="n">
        <v>6</v>
      </c>
      <c r="P1588" s="33" t="s">
        <v>742</v>
      </c>
    </row>
    <row r="1589" customFormat="false" ht="15" hidden="false" customHeight="false" outlineLevel="0" collapsed="false">
      <c r="A1589" s="33" t="s">
        <v>6343</v>
      </c>
      <c r="B1589" s="33" t="s">
        <v>6344</v>
      </c>
      <c r="C1589" s="33" t="s">
        <v>6345</v>
      </c>
      <c r="D1589" s="33" t="s">
        <v>6346</v>
      </c>
      <c r="E1589" s="33" t="s">
        <v>3375</v>
      </c>
      <c r="F1589" s="33" t="s">
        <v>685</v>
      </c>
      <c r="G1589" s="33" t="s">
        <v>686</v>
      </c>
      <c r="H1589" s="33" t="s">
        <v>750</v>
      </c>
      <c r="I1589" s="33" t="n">
        <v>215</v>
      </c>
      <c r="J1589" s="33" t="s">
        <v>864</v>
      </c>
      <c r="K1589" s="35" t="n">
        <v>63413</v>
      </c>
      <c r="L1589" s="36" t="n">
        <v>3</v>
      </c>
      <c r="M1589" s="37" t="n">
        <v>40</v>
      </c>
      <c r="N1589" s="37" t="n">
        <v>2400</v>
      </c>
      <c r="O1589" s="37" t="n">
        <v>0</v>
      </c>
      <c r="P1589" s="33" t="s">
        <v>688</v>
      </c>
    </row>
    <row r="1590" customFormat="false" ht="15" hidden="false" customHeight="false" outlineLevel="0" collapsed="false">
      <c r="A1590" s="33" t="s">
        <v>6347</v>
      </c>
      <c r="B1590" s="33"/>
      <c r="C1590" s="33" t="s">
        <v>6348</v>
      </c>
      <c r="D1590" s="33" t="s">
        <v>6349</v>
      </c>
      <c r="E1590" s="33" t="s">
        <v>3119</v>
      </c>
      <c r="F1590" s="33" t="s">
        <v>685</v>
      </c>
      <c r="G1590" s="33" t="s">
        <v>686</v>
      </c>
      <c r="H1590" s="33" t="s">
        <v>687</v>
      </c>
      <c r="I1590" s="33" t="n">
        <v>216</v>
      </c>
      <c r="J1590" s="33" t="s">
        <v>765</v>
      </c>
      <c r="K1590" s="35" t="n">
        <v>64725</v>
      </c>
      <c r="L1590" s="36" t="n">
        <v>3.1</v>
      </c>
      <c r="M1590" s="37" t="n">
        <v>480</v>
      </c>
      <c r="N1590" s="37" t="n">
        <v>11000</v>
      </c>
      <c r="O1590" s="37" t="n">
        <v>0</v>
      </c>
      <c r="P1590" s="33" t="s">
        <v>760</v>
      </c>
    </row>
    <row r="1591" customFormat="false" ht="15" hidden="false" customHeight="false" outlineLevel="0" collapsed="false">
      <c r="A1591" s="33" t="s">
        <v>6350</v>
      </c>
      <c r="B1591" s="33"/>
      <c r="C1591" s="33" t="s">
        <v>6351</v>
      </c>
      <c r="D1591" s="33" t="s">
        <v>6352</v>
      </c>
      <c r="E1591" s="33" t="s">
        <v>2437</v>
      </c>
      <c r="F1591" s="33" t="s">
        <v>685</v>
      </c>
      <c r="G1591" s="33" t="s">
        <v>686</v>
      </c>
      <c r="H1591" s="33" t="s">
        <v>750</v>
      </c>
      <c r="I1591" s="33" t="n">
        <v>216</v>
      </c>
      <c r="J1591" s="33" t="s">
        <v>768</v>
      </c>
      <c r="K1591" s="35" t="n">
        <v>69838</v>
      </c>
      <c r="L1591" s="36" t="n">
        <v>3.7</v>
      </c>
      <c r="M1591" s="37" t="n">
        <v>2500</v>
      </c>
      <c r="N1591" s="37" t="n">
        <v>4200</v>
      </c>
      <c r="O1591" s="37" t="n">
        <v>0</v>
      </c>
      <c r="P1591" s="33" t="s">
        <v>688</v>
      </c>
    </row>
    <row r="1592" customFormat="false" ht="15" hidden="false" customHeight="false" outlineLevel="0" collapsed="false">
      <c r="A1592" s="33" t="s">
        <v>6353</v>
      </c>
      <c r="B1592" s="33"/>
      <c r="C1592" s="33" t="s">
        <v>6354</v>
      </c>
      <c r="D1592" s="33" t="s">
        <v>6355</v>
      </c>
      <c r="E1592" s="33" t="s">
        <v>3375</v>
      </c>
      <c r="F1592" s="33" t="s">
        <v>685</v>
      </c>
      <c r="G1592" s="33" t="s">
        <v>686</v>
      </c>
      <c r="H1592" s="33" t="s">
        <v>750</v>
      </c>
      <c r="I1592" s="33" t="n">
        <v>216</v>
      </c>
      <c r="J1592" s="33" t="s">
        <v>864</v>
      </c>
      <c r="K1592" s="35" t="n">
        <v>71532</v>
      </c>
      <c r="L1592" s="36" t="n">
        <v>4.2</v>
      </c>
      <c r="M1592" s="37" t="n">
        <v>0</v>
      </c>
      <c r="N1592" s="37" t="n">
        <v>4000</v>
      </c>
      <c r="O1592" s="37" t="n">
        <v>0</v>
      </c>
      <c r="P1592" s="33" t="s">
        <v>692</v>
      </c>
    </row>
    <row r="1593" customFormat="false" ht="15" hidden="false" customHeight="false" outlineLevel="0" collapsed="false">
      <c r="A1593" s="33" t="s">
        <v>6356</v>
      </c>
      <c r="B1593" s="33" t="s">
        <v>6357</v>
      </c>
      <c r="C1593" s="33" t="s">
        <v>6358</v>
      </c>
      <c r="D1593" s="33" t="s">
        <v>6359</v>
      </c>
      <c r="E1593" s="33" t="s">
        <v>842</v>
      </c>
      <c r="F1593" s="33" t="s">
        <v>685</v>
      </c>
      <c r="G1593" s="33" t="s">
        <v>686</v>
      </c>
      <c r="H1593" s="33" t="s">
        <v>764</v>
      </c>
      <c r="I1593" s="33" t="n">
        <v>216</v>
      </c>
      <c r="J1593" s="33" t="s">
        <v>778</v>
      </c>
      <c r="K1593" s="35" t="n">
        <v>83797</v>
      </c>
      <c r="L1593" s="36" t="n">
        <v>6.5</v>
      </c>
      <c r="M1593" s="37" t="n">
        <v>2100</v>
      </c>
      <c r="N1593" s="37" t="n">
        <v>6400</v>
      </c>
      <c r="O1593" s="37" t="n">
        <v>3</v>
      </c>
      <c r="P1593" s="33" t="s">
        <v>700</v>
      </c>
    </row>
    <row r="1594" customFormat="false" ht="15" hidden="false" customHeight="false" outlineLevel="0" collapsed="false">
      <c r="A1594" s="33" t="s">
        <v>6360</v>
      </c>
      <c r="B1594" s="33" t="s">
        <v>6361</v>
      </c>
      <c r="C1594" s="33" t="s">
        <v>6362</v>
      </c>
      <c r="D1594" s="33" t="s">
        <v>6363</v>
      </c>
      <c r="E1594" s="33" t="s">
        <v>5913</v>
      </c>
      <c r="F1594" s="33" t="s">
        <v>685</v>
      </c>
      <c r="G1594" s="33" t="s">
        <v>686</v>
      </c>
      <c r="H1594" s="33" t="s">
        <v>687</v>
      </c>
      <c r="I1594" s="33" t="n">
        <v>217</v>
      </c>
      <c r="J1594" s="33" t="s">
        <v>864</v>
      </c>
      <c r="K1594" s="35" t="n">
        <v>55475</v>
      </c>
      <c r="L1594" s="36" t="n">
        <v>1.9</v>
      </c>
      <c r="M1594" s="37" t="n">
        <v>1500</v>
      </c>
      <c r="N1594" s="37" t="n">
        <v>14000</v>
      </c>
      <c r="O1594" s="37" t="n">
        <v>1</v>
      </c>
      <c r="P1594" s="33" t="s">
        <v>700</v>
      </c>
    </row>
    <row r="1595" customFormat="false" ht="15" hidden="false" customHeight="false" outlineLevel="0" collapsed="false">
      <c r="A1595" s="33" t="s">
        <v>6364</v>
      </c>
      <c r="B1595" s="33" t="s">
        <v>6365</v>
      </c>
      <c r="C1595" s="33" t="s">
        <v>6366</v>
      </c>
      <c r="D1595" s="33" t="s">
        <v>6367</v>
      </c>
      <c r="E1595" s="33" t="s">
        <v>696</v>
      </c>
      <c r="F1595" s="33" t="s">
        <v>685</v>
      </c>
      <c r="G1595" s="33" t="s">
        <v>686</v>
      </c>
      <c r="H1595" s="33" t="s">
        <v>687</v>
      </c>
      <c r="I1595" s="33" t="n">
        <v>217</v>
      </c>
      <c r="J1595" s="33" t="s">
        <v>698</v>
      </c>
      <c r="K1595" s="35" t="n">
        <v>70826</v>
      </c>
      <c r="L1595" s="36" t="n">
        <v>3.9</v>
      </c>
      <c r="M1595" s="37" t="n">
        <v>800</v>
      </c>
      <c r="N1595" s="37" t="n">
        <v>5500</v>
      </c>
      <c r="O1595" s="37" t="n">
        <v>0</v>
      </c>
      <c r="P1595" s="33" t="s">
        <v>692</v>
      </c>
    </row>
    <row r="1596" customFormat="false" ht="15" hidden="false" customHeight="false" outlineLevel="0" collapsed="false">
      <c r="A1596" s="33" t="s">
        <v>6368</v>
      </c>
      <c r="B1596" s="33" t="s">
        <v>6369</v>
      </c>
      <c r="C1596" s="33" t="s">
        <v>6370</v>
      </c>
      <c r="D1596" s="33" t="s">
        <v>1342</v>
      </c>
      <c r="E1596" s="33" t="s">
        <v>754</v>
      </c>
      <c r="F1596" s="33" t="s">
        <v>685</v>
      </c>
      <c r="G1596" s="33" t="s">
        <v>686</v>
      </c>
      <c r="H1596" s="33" t="s">
        <v>687</v>
      </c>
      <c r="I1596" s="33" t="n">
        <v>217</v>
      </c>
      <c r="J1596" s="33" t="s">
        <v>751</v>
      </c>
      <c r="K1596" s="35" t="n">
        <v>69205</v>
      </c>
      <c r="L1596" s="36" t="n">
        <v>3.4</v>
      </c>
      <c r="M1596" s="37" t="n">
        <v>200</v>
      </c>
      <c r="N1596" s="37" t="n">
        <v>2000</v>
      </c>
      <c r="O1596" s="37" t="n">
        <v>1</v>
      </c>
      <c r="P1596" s="33" t="s">
        <v>723</v>
      </c>
    </row>
    <row r="1597" customFormat="false" ht="15" hidden="false" customHeight="false" outlineLevel="0" collapsed="false">
      <c r="A1597" s="33" t="s">
        <v>6371</v>
      </c>
      <c r="B1597" s="33"/>
      <c r="C1597" s="33" t="s">
        <v>6372</v>
      </c>
      <c r="D1597" s="33" t="s">
        <v>6373</v>
      </c>
      <c r="E1597" s="33" t="s">
        <v>1866</v>
      </c>
      <c r="F1597" s="33" t="s">
        <v>685</v>
      </c>
      <c r="G1597" s="33" t="s">
        <v>686</v>
      </c>
      <c r="H1597" s="33" t="s">
        <v>687</v>
      </c>
      <c r="I1597" s="33" t="n">
        <v>217</v>
      </c>
      <c r="J1597" s="33" t="s">
        <v>785</v>
      </c>
      <c r="K1597" s="35" t="n">
        <v>56911</v>
      </c>
      <c r="L1597" s="36" t="n">
        <v>3.2</v>
      </c>
      <c r="M1597" s="37" t="n">
        <v>0</v>
      </c>
      <c r="N1597" s="37" t="n">
        <v>5000</v>
      </c>
      <c r="O1597" s="37" t="n">
        <v>0</v>
      </c>
      <c r="P1597" s="33" t="s">
        <v>688</v>
      </c>
    </row>
    <row r="1598" customFormat="false" ht="15" hidden="false" customHeight="false" outlineLevel="0" collapsed="false">
      <c r="A1598" s="33" t="s">
        <v>6374</v>
      </c>
      <c r="B1598" s="33" t="s">
        <v>6375</v>
      </c>
      <c r="C1598" s="33" t="s">
        <v>6376</v>
      </c>
      <c r="D1598" s="33" t="s">
        <v>6376</v>
      </c>
      <c r="E1598" s="33" t="s">
        <v>5190</v>
      </c>
      <c r="F1598" s="33" t="s">
        <v>685</v>
      </c>
      <c r="G1598" s="33" t="s">
        <v>686</v>
      </c>
      <c r="H1598" s="33" t="s">
        <v>733</v>
      </c>
      <c r="I1598" s="33" t="n">
        <v>217</v>
      </c>
      <c r="J1598" s="33" t="s">
        <v>825</v>
      </c>
      <c r="K1598" s="35" t="n">
        <v>83907</v>
      </c>
      <c r="L1598" s="36" t="n">
        <v>6.6</v>
      </c>
      <c r="M1598" s="37" t="n">
        <v>275</v>
      </c>
      <c r="N1598" s="37" t="n">
        <v>3100</v>
      </c>
      <c r="O1598" s="37" t="n">
        <v>0</v>
      </c>
      <c r="P1598" s="33" t="s">
        <v>688</v>
      </c>
    </row>
    <row r="1599" customFormat="false" ht="15" hidden="false" customHeight="false" outlineLevel="0" collapsed="false">
      <c r="A1599" s="33" t="s">
        <v>6377</v>
      </c>
      <c r="B1599" s="33" t="s">
        <v>6378</v>
      </c>
      <c r="C1599" s="33" t="s">
        <v>6379</v>
      </c>
      <c r="D1599" s="33" t="s">
        <v>6380</v>
      </c>
      <c r="E1599" s="33" t="s">
        <v>3119</v>
      </c>
      <c r="F1599" s="33" t="s">
        <v>883</v>
      </c>
      <c r="G1599" s="33" t="s">
        <v>686</v>
      </c>
      <c r="H1599" s="33" t="s">
        <v>944</v>
      </c>
      <c r="I1599" s="33" t="n">
        <v>218</v>
      </c>
      <c r="J1599" s="33" t="s">
        <v>761</v>
      </c>
      <c r="K1599" s="35" t="n">
        <v>67321</v>
      </c>
      <c r="L1599" s="36" t="n">
        <v>3.6</v>
      </c>
      <c r="M1599" s="37" t="n">
        <v>0</v>
      </c>
      <c r="N1599" s="37" t="n">
        <v>0</v>
      </c>
      <c r="O1599" s="37" t="n">
        <v>0</v>
      </c>
      <c r="P1599" s="33"/>
    </row>
    <row r="1600" customFormat="false" ht="15" hidden="false" customHeight="false" outlineLevel="0" collapsed="false">
      <c r="A1600" s="33" t="s">
        <v>6381</v>
      </c>
      <c r="B1600" s="33" t="s">
        <v>6382</v>
      </c>
      <c r="C1600" s="33" t="s">
        <v>6383</v>
      </c>
      <c r="D1600" s="33" t="s">
        <v>6384</v>
      </c>
      <c r="E1600" s="33" t="s">
        <v>3336</v>
      </c>
      <c r="F1600" s="33" t="s">
        <v>685</v>
      </c>
      <c r="G1600" s="33" t="s">
        <v>686</v>
      </c>
      <c r="H1600" s="33" t="s">
        <v>750</v>
      </c>
      <c r="I1600" s="33" t="n">
        <v>218</v>
      </c>
      <c r="J1600" s="33" t="s">
        <v>746</v>
      </c>
      <c r="K1600" s="35" t="n">
        <v>113873</v>
      </c>
      <c r="L1600" s="36" t="n">
        <v>9.8</v>
      </c>
      <c r="M1600" s="37" t="n">
        <v>0</v>
      </c>
      <c r="N1600" s="37" t="n">
        <v>1000</v>
      </c>
      <c r="O1600" s="37" t="n">
        <v>0</v>
      </c>
      <c r="P1600" s="33" t="s">
        <v>860</v>
      </c>
    </row>
    <row r="1601" customFormat="false" ht="15" hidden="false" customHeight="false" outlineLevel="0" collapsed="false">
      <c r="A1601" s="33" t="s">
        <v>6385</v>
      </c>
      <c r="B1601" s="33"/>
      <c r="C1601" s="33" t="s">
        <v>6386</v>
      </c>
      <c r="D1601" s="33" t="s">
        <v>2656</v>
      </c>
      <c r="E1601" s="33" t="s">
        <v>3336</v>
      </c>
      <c r="F1601" s="33" t="s">
        <v>685</v>
      </c>
      <c r="G1601" s="33" t="s">
        <v>686</v>
      </c>
      <c r="H1601" s="33" t="s">
        <v>750</v>
      </c>
      <c r="I1601" s="33" t="n">
        <v>218</v>
      </c>
      <c r="J1601" s="33" t="s">
        <v>761</v>
      </c>
      <c r="K1601" s="35" t="n">
        <v>99809</v>
      </c>
      <c r="L1601" s="36" t="n">
        <v>8.1</v>
      </c>
      <c r="M1601" s="37" t="n">
        <v>97</v>
      </c>
      <c r="N1601" s="37" t="n">
        <v>9059</v>
      </c>
      <c r="O1601" s="37" t="n">
        <v>0</v>
      </c>
      <c r="P1601" s="33" t="s">
        <v>723</v>
      </c>
    </row>
    <row r="1602" customFormat="false" ht="15" hidden="false" customHeight="false" outlineLevel="0" collapsed="false">
      <c r="A1602" s="33" t="s">
        <v>6387</v>
      </c>
      <c r="B1602" s="33" t="s">
        <v>6388</v>
      </c>
      <c r="C1602" s="33" t="s">
        <v>6389</v>
      </c>
      <c r="D1602" s="33" t="s">
        <v>6390</v>
      </c>
      <c r="E1602" s="33" t="s">
        <v>2319</v>
      </c>
      <c r="F1602" s="33" t="s">
        <v>685</v>
      </c>
      <c r="G1602" s="33" t="s">
        <v>686</v>
      </c>
      <c r="H1602" s="33" t="s">
        <v>687</v>
      </c>
      <c r="I1602" s="33" t="n">
        <v>218</v>
      </c>
      <c r="J1602" s="33" t="s">
        <v>876</v>
      </c>
      <c r="K1602" s="35" t="n">
        <v>76480</v>
      </c>
      <c r="L1602" s="36" t="n">
        <v>4.8</v>
      </c>
      <c r="M1602" s="37" t="n">
        <v>90</v>
      </c>
      <c r="N1602" s="37" t="n">
        <v>4400</v>
      </c>
      <c r="O1602" s="37" t="n">
        <v>1</v>
      </c>
      <c r="P1602" s="33" t="s">
        <v>742</v>
      </c>
    </row>
    <row r="1603" customFormat="false" ht="15" hidden="false" customHeight="false" outlineLevel="0" collapsed="false">
      <c r="A1603" s="33" t="s">
        <v>6391</v>
      </c>
      <c r="B1603" s="33" t="s">
        <v>6392</v>
      </c>
      <c r="C1603" s="33" t="s">
        <v>6393</v>
      </c>
      <c r="D1603" s="33" t="s">
        <v>6394</v>
      </c>
      <c r="E1603" s="33" t="s">
        <v>5779</v>
      </c>
      <c r="F1603" s="33" t="s">
        <v>685</v>
      </c>
      <c r="G1603" s="33" t="s">
        <v>686</v>
      </c>
      <c r="H1603" s="33" t="s">
        <v>733</v>
      </c>
      <c r="I1603" s="33" t="n">
        <v>219</v>
      </c>
      <c r="J1603" s="33" t="s">
        <v>703</v>
      </c>
      <c r="K1603" s="35" t="n">
        <v>72608</v>
      </c>
      <c r="L1603" s="36" t="n">
        <v>4.1</v>
      </c>
      <c r="M1603" s="37" t="n">
        <v>0</v>
      </c>
      <c r="N1603" s="37" t="n">
        <v>2000</v>
      </c>
      <c r="O1603" s="37" t="n">
        <v>0</v>
      </c>
      <c r="P1603" s="33" t="s">
        <v>692</v>
      </c>
    </row>
    <row r="1604" customFormat="false" ht="15" hidden="false" customHeight="false" outlineLevel="0" collapsed="false">
      <c r="A1604" s="33" t="s">
        <v>6395</v>
      </c>
      <c r="B1604" s="33" t="s">
        <v>6396</v>
      </c>
      <c r="C1604" s="33" t="s">
        <v>6397</v>
      </c>
      <c r="D1604" s="33" t="s">
        <v>6398</v>
      </c>
      <c r="E1604" s="33" t="s">
        <v>3375</v>
      </c>
      <c r="F1604" s="33" t="s">
        <v>685</v>
      </c>
      <c r="G1604" s="33" t="s">
        <v>686</v>
      </c>
      <c r="H1604" s="33" t="s">
        <v>687</v>
      </c>
      <c r="I1604" s="33" t="n">
        <v>219</v>
      </c>
      <c r="J1604" s="33" t="s">
        <v>864</v>
      </c>
      <c r="K1604" s="35" t="n">
        <v>90676</v>
      </c>
      <c r="L1604" s="36" t="n">
        <v>7.5</v>
      </c>
      <c r="M1604" s="37" t="n">
        <v>0</v>
      </c>
      <c r="N1604" s="37" t="n">
        <v>2800</v>
      </c>
      <c r="O1604" s="37" t="n">
        <v>0</v>
      </c>
      <c r="P1604" s="33" t="s">
        <v>700</v>
      </c>
    </row>
    <row r="1605" customFormat="false" ht="15" hidden="false" customHeight="false" outlineLevel="0" collapsed="false">
      <c r="A1605" s="33" t="s">
        <v>6399</v>
      </c>
      <c r="B1605" s="33" t="s">
        <v>6400</v>
      </c>
      <c r="C1605" s="33" t="s">
        <v>6401</v>
      </c>
      <c r="D1605" s="33" t="s">
        <v>6402</v>
      </c>
      <c r="E1605" s="33" t="s">
        <v>3375</v>
      </c>
      <c r="F1605" s="33" t="s">
        <v>685</v>
      </c>
      <c r="G1605" s="33" t="s">
        <v>686</v>
      </c>
      <c r="H1605" s="33" t="s">
        <v>687</v>
      </c>
      <c r="I1605" s="33" t="n">
        <v>219</v>
      </c>
      <c r="J1605" s="33" t="s">
        <v>864</v>
      </c>
      <c r="K1605" s="35" t="n">
        <v>89833</v>
      </c>
      <c r="L1605" s="36" t="n">
        <v>7</v>
      </c>
      <c r="M1605" s="37" t="n">
        <v>0</v>
      </c>
      <c r="N1605" s="37" t="n">
        <v>850</v>
      </c>
      <c r="O1605" s="37" t="n">
        <v>0</v>
      </c>
      <c r="P1605" s="33" t="s">
        <v>688</v>
      </c>
    </row>
    <row r="1606" customFormat="false" ht="15" hidden="false" customHeight="false" outlineLevel="0" collapsed="false">
      <c r="A1606" s="33" t="s">
        <v>6403</v>
      </c>
      <c r="B1606" s="33" t="s">
        <v>6404</v>
      </c>
      <c r="C1606" s="33" t="s">
        <v>6405</v>
      </c>
      <c r="D1606" s="33" t="s">
        <v>6406</v>
      </c>
      <c r="E1606" s="33" t="s">
        <v>3375</v>
      </c>
      <c r="F1606" s="33" t="s">
        <v>685</v>
      </c>
      <c r="G1606" s="33" t="s">
        <v>686</v>
      </c>
      <c r="H1606" s="33" t="s">
        <v>750</v>
      </c>
      <c r="I1606" s="33" t="n">
        <v>219</v>
      </c>
      <c r="J1606" s="33" t="s">
        <v>864</v>
      </c>
      <c r="K1606" s="35" t="n">
        <v>59709</v>
      </c>
      <c r="L1606" s="36" t="n">
        <v>2.7</v>
      </c>
      <c r="M1606" s="37" t="n">
        <v>24</v>
      </c>
      <c r="N1606" s="37" t="n">
        <v>2700</v>
      </c>
      <c r="O1606" s="37" t="n">
        <v>1</v>
      </c>
      <c r="P1606" s="33" t="s">
        <v>688</v>
      </c>
    </row>
    <row r="1607" customFormat="false" ht="15" hidden="false" customHeight="false" outlineLevel="0" collapsed="false">
      <c r="A1607" s="33" t="s">
        <v>6407</v>
      </c>
      <c r="B1607" s="33" t="s">
        <v>6408</v>
      </c>
      <c r="C1607" s="33" t="s">
        <v>6409</v>
      </c>
      <c r="D1607" s="33" t="s">
        <v>6410</v>
      </c>
      <c r="E1607" s="33" t="s">
        <v>2319</v>
      </c>
      <c r="F1607" s="33" t="s">
        <v>685</v>
      </c>
      <c r="G1607" s="33" t="s">
        <v>686</v>
      </c>
      <c r="H1607" s="33" t="s">
        <v>687</v>
      </c>
      <c r="I1607" s="33" t="n">
        <v>219</v>
      </c>
      <c r="J1607" s="33" t="s">
        <v>703</v>
      </c>
      <c r="K1607" s="35" t="n">
        <v>83448</v>
      </c>
      <c r="L1607" s="36" t="n">
        <v>5.7</v>
      </c>
      <c r="M1607" s="37" t="n">
        <v>7974</v>
      </c>
      <c r="N1607" s="37" t="n">
        <v>16084</v>
      </c>
      <c r="O1607" s="37" t="n">
        <v>2</v>
      </c>
      <c r="P1607" s="33" t="s">
        <v>688</v>
      </c>
    </row>
    <row r="1608" customFormat="false" ht="15" hidden="false" customHeight="false" outlineLevel="0" collapsed="false">
      <c r="A1608" s="33" t="s">
        <v>6411</v>
      </c>
      <c r="B1608" s="33" t="s">
        <v>6412</v>
      </c>
      <c r="C1608" s="33" t="s">
        <v>6413</v>
      </c>
      <c r="D1608" s="33" t="s">
        <v>6327</v>
      </c>
      <c r="E1608" s="33" t="s">
        <v>749</v>
      </c>
      <c r="F1608" s="33" t="s">
        <v>883</v>
      </c>
      <c r="G1608" s="33" t="s">
        <v>686</v>
      </c>
      <c r="H1608" s="33" t="s">
        <v>944</v>
      </c>
      <c r="I1608" s="33" t="n">
        <v>220</v>
      </c>
      <c r="J1608" s="33" t="s">
        <v>743</v>
      </c>
      <c r="K1608" s="35" t="n">
        <v>86757</v>
      </c>
      <c r="L1608" s="36" t="n">
        <v>6.9</v>
      </c>
      <c r="M1608" s="37" t="n">
        <v>0</v>
      </c>
      <c r="N1608" s="37" t="n">
        <v>0</v>
      </c>
      <c r="O1608" s="37" t="n">
        <v>0</v>
      </c>
      <c r="P1608" s="33"/>
    </row>
    <row r="1609" customFormat="false" ht="15" hidden="false" customHeight="false" outlineLevel="0" collapsed="false">
      <c r="A1609" s="33" t="s">
        <v>6414</v>
      </c>
      <c r="B1609" s="33" t="s">
        <v>6415</v>
      </c>
      <c r="C1609" s="33" t="s">
        <v>6416</v>
      </c>
      <c r="D1609" s="33" t="s">
        <v>6417</v>
      </c>
      <c r="E1609" s="33" t="s">
        <v>4472</v>
      </c>
      <c r="F1609" s="33" t="s">
        <v>685</v>
      </c>
      <c r="G1609" s="33" t="s">
        <v>686</v>
      </c>
      <c r="H1609" s="33" t="s">
        <v>687</v>
      </c>
      <c r="I1609" s="33" t="n">
        <v>220</v>
      </c>
      <c r="J1609" s="33" t="s">
        <v>751</v>
      </c>
      <c r="K1609" s="35" t="n">
        <v>81092</v>
      </c>
      <c r="L1609" s="36" t="n">
        <v>5.3</v>
      </c>
      <c r="M1609" s="37" t="n">
        <v>64</v>
      </c>
      <c r="N1609" s="37" t="n">
        <v>1884</v>
      </c>
      <c r="O1609" s="37" t="n">
        <v>0</v>
      </c>
      <c r="P1609" s="33" t="s">
        <v>742</v>
      </c>
    </row>
    <row r="1610" customFormat="false" ht="15" hidden="false" customHeight="false" outlineLevel="0" collapsed="false">
      <c r="A1610" s="33" t="s">
        <v>6418</v>
      </c>
      <c r="B1610" s="33" t="s">
        <v>6419</v>
      </c>
      <c r="C1610" s="33" t="s">
        <v>6420</v>
      </c>
      <c r="D1610" s="33" t="s">
        <v>6421</v>
      </c>
      <c r="E1610" s="33" t="s">
        <v>4368</v>
      </c>
      <c r="F1610" s="33" t="s">
        <v>685</v>
      </c>
      <c r="G1610" s="33" t="s">
        <v>686</v>
      </c>
      <c r="H1610" s="33" t="s">
        <v>733</v>
      </c>
      <c r="I1610" s="33" t="n">
        <v>220</v>
      </c>
      <c r="J1610" s="33" t="s">
        <v>789</v>
      </c>
      <c r="K1610" s="35" t="n">
        <v>144656</v>
      </c>
      <c r="L1610" s="36" t="n">
        <v>10.2</v>
      </c>
      <c r="M1610" s="37" t="n">
        <v>6271</v>
      </c>
      <c r="N1610" s="37" t="n">
        <v>14983</v>
      </c>
      <c r="O1610" s="37" t="n">
        <v>47</v>
      </c>
      <c r="P1610" s="33" t="s">
        <v>711</v>
      </c>
    </row>
    <row r="1611" customFormat="false" ht="15" hidden="false" customHeight="false" outlineLevel="0" collapsed="false">
      <c r="A1611" s="33" t="s">
        <v>6422</v>
      </c>
      <c r="B1611" s="33" t="s">
        <v>6423</v>
      </c>
      <c r="C1611" s="33" t="s">
        <v>6424</v>
      </c>
      <c r="D1611" s="33" t="s">
        <v>6425</v>
      </c>
      <c r="E1611" s="33" t="s">
        <v>754</v>
      </c>
      <c r="F1611" s="33" t="s">
        <v>685</v>
      </c>
      <c r="G1611" s="33" t="s">
        <v>686</v>
      </c>
      <c r="H1611" s="33" t="s">
        <v>687</v>
      </c>
      <c r="I1611" s="33" t="n">
        <v>220</v>
      </c>
      <c r="J1611" s="33" t="s">
        <v>751</v>
      </c>
      <c r="K1611" s="35" t="n">
        <v>67444</v>
      </c>
      <c r="L1611" s="36" t="n">
        <v>3.1</v>
      </c>
      <c r="M1611" s="37" t="n">
        <v>3808</v>
      </c>
      <c r="N1611" s="37" t="n">
        <v>2050</v>
      </c>
      <c r="O1611" s="37" t="n">
        <v>14</v>
      </c>
      <c r="P1611" s="33" t="s">
        <v>742</v>
      </c>
    </row>
    <row r="1612" customFormat="false" ht="15" hidden="false" customHeight="false" outlineLevel="0" collapsed="false">
      <c r="A1612" s="33" t="s">
        <v>6426</v>
      </c>
      <c r="B1612" s="33" t="s">
        <v>6427</v>
      </c>
      <c r="C1612" s="33" t="s">
        <v>6428</v>
      </c>
      <c r="D1612" s="33" t="s">
        <v>6429</v>
      </c>
      <c r="E1612" s="33" t="s">
        <v>2677</v>
      </c>
      <c r="F1612" s="33" t="s">
        <v>685</v>
      </c>
      <c r="G1612" s="33" t="s">
        <v>686</v>
      </c>
      <c r="H1612" s="33" t="s">
        <v>687</v>
      </c>
      <c r="I1612" s="33" t="n">
        <v>220</v>
      </c>
      <c r="J1612" s="33" t="s">
        <v>751</v>
      </c>
      <c r="K1612" s="35" t="n">
        <v>89148</v>
      </c>
      <c r="L1612" s="36" t="n">
        <v>7.8</v>
      </c>
      <c r="M1612" s="37" t="n">
        <v>4510</v>
      </c>
      <c r="N1612" s="37" t="n">
        <v>20445</v>
      </c>
      <c r="O1612" s="37" t="n">
        <v>8</v>
      </c>
      <c r="P1612" s="33" t="s">
        <v>688</v>
      </c>
    </row>
    <row r="1613" customFormat="false" ht="15" hidden="false" customHeight="false" outlineLevel="0" collapsed="false">
      <c r="A1613" s="33" t="s">
        <v>6430</v>
      </c>
      <c r="B1613" s="33" t="s">
        <v>6431</v>
      </c>
      <c r="C1613" s="33" t="s">
        <v>6432</v>
      </c>
      <c r="D1613" s="33" t="s">
        <v>6433</v>
      </c>
      <c r="E1613" s="33" t="s">
        <v>2677</v>
      </c>
      <c r="F1613" s="33" t="s">
        <v>685</v>
      </c>
      <c r="G1613" s="33" t="s">
        <v>686</v>
      </c>
      <c r="H1613" s="33" t="s">
        <v>750</v>
      </c>
      <c r="I1613" s="33" t="n">
        <v>220</v>
      </c>
      <c r="J1613" s="33" t="s">
        <v>751</v>
      </c>
      <c r="K1613" s="35" t="n">
        <v>61773</v>
      </c>
      <c r="L1613" s="36" t="n">
        <v>3.3</v>
      </c>
      <c r="M1613" s="37" t="n">
        <v>0</v>
      </c>
      <c r="N1613" s="37" t="n">
        <v>8000</v>
      </c>
      <c r="O1613" s="37" t="n">
        <v>1</v>
      </c>
      <c r="P1613" s="33" t="s">
        <v>700</v>
      </c>
    </row>
    <row r="1614" customFormat="false" ht="15" hidden="false" customHeight="false" outlineLevel="0" collapsed="false">
      <c r="A1614" s="33" t="s">
        <v>6434</v>
      </c>
      <c r="B1614" s="33" t="s">
        <v>6435</v>
      </c>
      <c r="C1614" s="33" t="s">
        <v>6436</v>
      </c>
      <c r="D1614" s="33" t="s">
        <v>6437</v>
      </c>
      <c r="E1614" s="33" t="s">
        <v>3336</v>
      </c>
      <c r="F1614" s="33" t="s">
        <v>685</v>
      </c>
      <c r="G1614" s="33" t="s">
        <v>686</v>
      </c>
      <c r="H1614" s="33" t="s">
        <v>750</v>
      </c>
      <c r="I1614" s="33" t="n">
        <v>220</v>
      </c>
      <c r="J1614" s="33" t="s">
        <v>761</v>
      </c>
      <c r="K1614" s="35" t="n">
        <v>92885</v>
      </c>
      <c r="L1614" s="36" t="n">
        <v>6.5</v>
      </c>
      <c r="M1614" s="37" t="n">
        <v>1000</v>
      </c>
      <c r="N1614" s="37" t="n">
        <v>11000</v>
      </c>
      <c r="O1614" s="37" t="n">
        <v>2</v>
      </c>
      <c r="P1614" s="33" t="s">
        <v>700</v>
      </c>
    </row>
    <row r="1615" customFormat="false" ht="15" hidden="false" customHeight="false" outlineLevel="0" collapsed="false">
      <c r="A1615" s="33" t="s">
        <v>6438</v>
      </c>
      <c r="B1615" s="33" t="s">
        <v>6439</v>
      </c>
      <c r="C1615" s="33" t="s">
        <v>6440</v>
      </c>
      <c r="D1615" s="33" t="s">
        <v>6441</v>
      </c>
      <c r="E1615" s="33" t="s">
        <v>2592</v>
      </c>
      <c r="F1615" s="33" t="s">
        <v>685</v>
      </c>
      <c r="G1615" s="33" t="s">
        <v>686</v>
      </c>
      <c r="H1615" s="33" t="s">
        <v>750</v>
      </c>
      <c r="I1615" s="33" t="n">
        <v>220</v>
      </c>
      <c r="J1615" s="33" t="s">
        <v>778</v>
      </c>
      <c r="K1615" s="35" t="n">
        <v>88936</v>
      </c>
      <c r="L1615" s="36" t="n">
        <v>7.4</v>
      </c>
      <c r="M1615" s="37" t="n">
        <v>1488</v>
      </c>
      <c r="N1615" s="37" t="n">
        <v>5553</v>
      </c>
      <c r="O1615" s="37" t="n">
        <v>1</v>
      </c>
      <c r="P1615" s="33" t="s">
        <v>692</v>
      </c>
    </row>
    <row r="1616" customFormat="false" ht="15" hidden="false" customHeight="false" outlineLevel="0" collapsed="false">
      <c r="A1616" s="33" t="s">
        <v>6442</v>
      </c>
      <c r="B1616" s="33" t="s">
        <v>6442</v>
      </c>
      <c r="C1616" s="33" t="s">
        <v>6443</v>
      </c>
      <c r="D1616" s="33" t="s">
        <v>6443</v>
      </c>
      <c r="E1616" s="33"/>
      <c r="F1616" s="33" t="s">
        <v>685</v>
      </c>
      <c r="G1616" s="33" t="s">
        <v>686</v>
      </c>
      <c r="H1616" s="33" t="s">
        <v>1003</v>
      </c>
      <c r="I1616" s="33" t="n">
        <v>220</v>
      </c>
      <c r="J1616" s="33" t="s">
        <v>720</v>
      </c>
      <c r="K1616" s="35"/>
      <c r="L1616" s="36"/>
      <c r="M1616" s="37" t="n">
        <v>0</v>
      </c>
      <c r="N1616" s="37" t="n">
        <v>0</v>
      </c>
      <c r="O1616" s="37" t="n">
        <v>0</v>
      </c>
      <c r="P1616" s="33"/>
    </row>
    <row r="1617" customFormat="false" ht="15" hidden="false" customHeight="false" outlineLevel="0" collapsed="false">
      <c r="A1617" s="33" t="s">
        <v>6444</v>
      </c>
      <c r="B1617" s="33" t="s">
        <v>6445</v>
      </c>
      <c r="C1617" s="33" t="s">
        <v>6446</v>
      </c>
      <c r="D1617" s="33" t="s">
        <v>6447</v>
      </c>
      <c r="E1617" s="33" t="s">
        <v>4472</v>
      </c>
      <c r="F1617" s="33" t="s">
        <v>685</v>
      </c>
      <c r="G1617" s="33" t="s">
        <v>686</v>
      </c>
      <c r="H1617" s="33" t="s">
        <v>909</v>
      </c>
      <c r="I1617" s="33" t="n">
        <v>221</v>
      </c>
      <c r="J1617" s="33" t="s">
        <v>751</v>
      </c>
      <c r="K1617" s="35" t="n">
        <v>83170</v>
      </c>
      <c r="L1617" s="36" t="n">
        <v>6</v>
      </c>
      <c r="M1617" s="37" t="n">
        <v>0</v>
      </c>
      <c r="N1617" s="37" t="n">
        <v>2428</v>
      </c>
      <c r="O1617" s="37" t="n">
        <v>0</v>
      </c>
      <c r="P1617" s="33" t="s">
        <v>688</v>
      </c>
    </row>
    <row r="1618" customFormat="false" ht="15" hidden="false" customHeight="false" outlineLevel="0" collapsed="false">
      <c r="A1618" s="33" t="s">
        <v>6448</v>
      </c>
      <c r="B1618" s="33" t="s">
        <v>6449</v>
      </c>
      <c r="C1618" s="33" t="s">
        <v>6450</v>
      </c>
      <c r="D1618" s="33" t="s">
        <v>4562</v>
      </c>
      <c r="E1618" s="33" t="s">
        <v>5190</v>
      </c>
      <c r="F1618" s="33" t="s">
        <v>685</v>
      </c>
      <c r="G1618" s="33" t="s">
        <v>686</v>
      </c>
      <c r="H1618" s="33" t="s">
        <v>687</v>
      </c>
      <c r="I1618" s="33" t="n">
        <v>221</v>
      </c>
      <c r="J1618" s="33" t="s">
        <v>825</v>
      </c>
      <c r="K1618" s="35" t="n">
        <v>77892</v>
      </c>
      <c r="L1618" s="36" t="n">
        <v>5.5</v>
      </c>
      <c r="M1618" s="37" t="n">
        <v>5004</v>
      </c>
      <c r="N1618" s="37" t="n">
        <v>3493</v>
      </c>
      <c r="O1618" s="37" t="n">
        <v>0</v>
      </c>
      <c r="P1618" s="33" t="s">
        <v>742</v>
      </c>
    </row>
    <row r="1619" customFormat="false" ht="15" hidden="false" customHeight="false" outlineLevel="0" collapsed="false">
      <c r="A1619" s="33" t="s">
        <v>6451</v>
      </c>
      <c r="B1619" s="33" t="s">
        <v>6452</v>
      </c>
      <c r="C1619" s="33" t="s">
        <v>6453</v>
      </c>
      <c r="D1619" s="33" t="s">
        <v>3423</v>
      </c>
      <c r="E1619" s="33" t="s">
        <v>788</v>
      </c>
      <c r="F1619" s="33" t="s">
        <v>685</v>
      </c>
      <c r="G1619" s="33" t="s">
        <v>686</v>
      </c>
      <c r="H1619" s="33" t="s">
        <v>767</v>
      </c>
      <c r="I1619" s="33" t="n">
        <v>221</v>
      </c>
      <c r="J1619" s="33" t="s">
        <v>785</v>
      </c>
      <c r="K1619" s="35" t="n">
        <v>49471</v>
      </c>
      <c r="L1619" s="36" t="n">
        <v>1.9</v>
      </c>
      <c r="M1619" s="37" t="n">
        <v>0</v>
      </c>
      <c r="N1619" s="37" t="n">
        <v>20400</v>
      </c>
      <c r="O1619" s="37" t="n">
        <v>1</v>
      </c>
      <c r="P1619" s="33" t="s">
        <v>723</v>
      </c>
    </row>
    <row r="1620" customFormat="false" ht="15" hidden="false" customHeight="false" outlineLevel="0" collapsed="false">
      <c r="A1620" s="33" t="s">
        <v>6454</v>
      </c>
      <c r="B1620" s="33"/>
      <c r="C1620" s="33" t="s">
        <v>6455</v>
      </c>
      <c r="D1620" s="33" t="s">
        <v>3524</v>
      </c>
      <c r="E1620" s="33" t="s">
        <v>788</v>
      </c>
      <c r="F1620" s="33" t="s">
        <v>685</v>
      </c>
      <c r="G1620" s="33" t="s">
        <v>686</v>
      </c>
      <c r="H1620" s="33" t="s">
        <v>687</v>
      </c>
      <c r="I1620" s="33" t="n">
        <v>221</v>
      </c>
      <c r="J1620" s="33" t="s">
        <v>785</v>
      </c>
      <c r="K1620" s="35" t="n">
        <v>57720</v>
      </c>
      <c r="L1620" s="36" t="n">
        <v>2.8</v>
      </c>
      <c r="M1620" s="37" t="n">
        <v>0</v>
      </c>
      <c r="N1620" s="37" t="n">
        <v>2884</v>
      </c>
      <c r="O1620" s="37" t="n">
        <v>0</v>
      </c>
      <c r="P1620" s="33" t="s">
        <v>723</v>
      </c>
    </row>
    <row r="1621" customFormat="false" ht="15" hidden="false" customHeight="false" outlineLevel="0" collapsed="false">
      <c r="A1621" s="33" t="s">
        <v>6456</v>
      </c>
      <c r="B1621" s="33" t="s">
        <v>6457</v>
      </c>
      <c r="C1621" s="33" t="s">
        <v>6458</v>
      </c>
      <c r="D1621" s="33" t="s">
        <v>6459</v>
      </c>
      <c r="E1621" s="33" t="s">
        <v>5590</v>
      </c>
      <c r="F1621" s="33" t="s">
        <v>685</v>
      </c>
      <c r="G1621" s="33" t="s">
        <v>686</v>
      </c>
      <c r="H1621" s="33" t="s">
        <v>733</v>
      </c>
      <c r="I1621" s="33" t="n">
        <v>221</v>
      </c>
      <c r="J1621" s="33" t="s">
        <v>703</v>
      </c>
      <c r="K1621" s="35" t="n">
        <v>53883</v>
      </c>
      <c r="L1621" s="36" t="n">
        <v>1.9</v>
      </c>
      <c r="M1621" s="37" t="n">
        <v>400</v>
      </c>
      <c r="N1621" s="37" t="n">
        <v>3800</v>
      </c>
      <c r="O1621" s="37" t="n">
        <v>0</v>
      </c>
      <c r="P1621" s="33" t="s">
        <v>692</v>
      </c>
    </row>
    <row r="1622" customFormat="false" ht="15" hidden="false" customHeight="false" outlineLevel="0" collapsed="false">
      <c r="A1622" s="33" t="s">
        <v>6460</v>
      </c>
      <c r="B1622" s="33" t="s">
        <v>6461</v>
      </c>
      <c r="C1622" s="33" t="s">
        <v>6462</v>
      </c>
      <c r="D1622" s="33" t="s">
        <v>6463</v>
      </c>
      <c r="E1622" s="33" t="s">
        <v>2437</v>
      </c>
      <c r="F1622" s="33" t="s">
        <v>685</v>
      </c>
      <c r="G1622" s="33" t="s">
        <v>686</v>
      </c>
      <c r="H1622" s="33" t="s">
        <v>687</v>
      </c>
      <c r="I1622" s="33" t="n">
        <v>221</v>
      </c>
      <c r="J1622" s="33" t="s">
        <v>768</v>
      </c>
      <c r="K1622" s="35" t="n">
        <v>79955</v>
      </c>
      <c r="L1622" s="36" t="n">
        <v>5.7</v>
      </c>
      <c r="M1622" s="37" t="n">
        <v>1329</v>
      </c>
      <c r="N1622" s="37" t="n">
        <v>3529</v>
      </c>
      <c r="O1622" s="37" t="n">
        <v>1</v>
      </c>
      <c r="P1622" s="33" t="s">
        <v>692</v>
      </c>
    </row>
    <row r="1623" customFormat="false" ht="15" hidden="false" customHeight="false" outlineLevel="0" collapsed="false">
      <c r="A1623" s="33" t="s">
        <v>6464</v>
      </c>
      <c r="B1623" s="33"/>
      <c r="C1623" s="33" t="s">
        <v>6465</v>
      </c>
      <c r="D1623" s="33" t="s">
        <v>6466</v>
      </c>
      <c r="E1623" s="33" t="s">
        <v>4472</v>
      </c>
      <c r="F1623" s="33" t="s">
        <v>685</v>
      </c>
      <c r="G1623" s="33" t="s">
        <v>686</v>
      </c>
      <c r="H1623" s="33" t="s">
        <v>687</v>
      </c>
      <c r="I1623" s="33" t="n">
        <v>222</v>
      </c>
      <c r="J1623" s="33" t="s">
        <v>751</v>
      </c>
      <c r="K1623" s="35" t="n">
        <v>74715</v>
      </c>
      <c r="L1623" s="36" t="n">
        <v>4.1</v>
      </c>
      <c r="M1623" s="37" t="n">
        <v>0</v>
      </c>
      <c r="N1623" s="37" t="n">
        <v>2356</v>
      </c>
      <c r="O1623" s="37" t="n">
        <v>0</v>
      </c>
      <c r="P1623" s="33" t="s">
        <v>688</v>
      </c>
    </row>
    <row r="1624" customFormat="false" ht="15" hidden="false" customHeight="false" outlineLevel="0" collapsed="false">
      <c r="A1624" s="33" t="s">
        <v>6467</v>
      </c>
      <c r="B1624" s="33" t="s">
        <v>6468</v>
      </c>
      <c r="C1624" s="33" t="s">
        <v>6469</v>
      </c>
      <c r="D1624" s="33" t="s">
        <v>6470</v>
      </c>
      <c r="E1624" s="33" t="s">
        <v>754</v>
      </c>
      <c r="F1624" s="33" t="s">
        <v>685</v>
      </c>
      <c r="G1624" s="33" t="s">
        <v>686</v>
      </c>
      <c r="H1624" s="33" t="s">
        <v>687</v>
      </c>
      <c r="I1624" s="33" t="n">
        <v>222</v>
      </c>
      <c r="J1624" s="33" t="s">
        <v>765</v>
      </c>
      <c r="K1624" s="35" t="n">
        <v>92817</v>
      </c>
      <c r="L1624" s="36" t="n">
        <v>7.7</v>
      </c>
      <c r="M1624" s="37" t="n">
        <v>11176</v>
      </c>
      <c r="N1624" s="37" t="n">
        <v>24915</v>
      </c>
      <c r="O1624" s="37" t="n">
        <v>13</v>
      </c>
      <c r="P1624" s="33" t="s">
        <v>692</v>
      </c>
    </row>
    <row r="1625" customFormat="false" ht="15" hidden="false" customHeight="false" outlineLevel="0" collapsed="false">
      <c r="A1625" s="33" t="s">
        <v>6471</v>
      </c>
      <c r="B1625" s="33" t="s">
        <v>6472</v>
      </c>
      <c r="C1625" s="33" t="s">
        <v>6473</v>
      </c>
      <c r="D1625" s="33" t="s">
        <v>6474</v>
      </c>
      <c r="E1625" s="33" t="s">
        <v>2677</v>
      </c>
      <c r="F1625" s="33" t="s">
        <v>685</v>
      </c>
      <c r="G1625" s="33" t="s">
        <v>686</v>
      </c>
      <c r="H1625" s="33" t="s">
        <v>687</v>
      </c>
      <c r="I1625" s="33" t="n">
        <v>222</v>
      </c>
      <c r="J1625" s="33" t="s">
        <v>751</v>
      </c>
      <c r="K1625" s="35" t="n">
        <v>62131</v>
      </c>
      <c r="L1625" s="36" t="n">
        <v>3.2</v>
      </c>
      <c r="M1625" s="37" t="n">
        <v>3520</v>
      </c>
      <c r="N1625" s="37" t="n">
        <v>3797</v>
      </c>
      <c r="O1625" s="37" t="n">
        <v>7</v>
      </c>
      <c r="P1625" s="33" t="s">
        <v>688</v>
      </c>
    </row>
    <row r="1626" customFormat="false" ht="15" hidden="false" customHeight="false" outlineLevel="0" collapsed="false">
      <c r="A1626" s="33" t="s">
        <v>6475</v>
      </c>
      <c r="B1626" s="33"/>
      <c r="C1626" s="33" t="s">
        <v>6476</v>
      </c>
      <c r="D1626" s="33" t="s">
        <v>6477</v>
      </c>
      <c r="E1626" s="33" t="s">
        <v>5913</v>
      </c>
      <c r="F1626" s="33" t="s">
        <v>685</v>
      </c>
      <c r="G1626" s="33" t="s">
        <v>686</v>
      </c>
      <c r="H1626" s="33" t="s">
        <v>687</v>
      </c>
      <c r="I1626" s="33" t="n">
        <v>223</v>
      </c>
      <c r="J1626" s="33" t="s">
        <v>864</v>
      </c>
      <c r="K1626" s="35" t="n">
        <v>60043</v>
      </c>
      <c r="L1626" s="36" t="n">
        <v>2.5</v>
      </c>
      <c r="M1626" s="37" t="n">
        <v>0</v>
      </c>
      <c r="N1626" s="37" t="n">
        <v>5000</v>
      </c>
      <c r="O1626" s="37" t="n">
        <v>0</v>
      </c>
      <c r="P1626" s="33" t="s">
        <v>688</v>
      </c>
    </row>
    <row r="1627" customFormat="false" ht="15" hidden="false" customHeight="false" outlineLevel="0" collapsed="false">
      <c r="A1627" s="33" t="s">
        <v>6478</v>
      </c>
      <c r="B1627" s="33"/>
      <c r="C1627" s="33" t="s">
        <v>6479</v>
      </c>
      <c r="D1627" s="33" t="s">
        <v>6480</v>
      </c>
      <c r="E1627" s="33" t="s">
        <v>792</v>
      </c>
      <c r="F1627" s="33" t="s">
        <v>685</v>
      </c>
      <c r="G1627" s="33" t="s">
        <v>686</v>
      </c>
      <c r="H1627" s="33" t="s">
        <v>687</v>
      </c>
      <c r="I1627" s="33" t="n">
        <v>223</v>
      </c>
      <c r="J1627" s="33" t="s">
        <v>789</v>
      </c>
      <c r="K1627" s="35" t="n">
        <v>90376</v>
      </c>
      <c r="L1627" s="36" t="n">
        <v>7.1</v>
      </c>
      <c r="M1627" s="37" t="n">
        <v>5000</v>
      </c>
      <c r="N1627" s="37" t="n">
        <v>10000</v>
      </c>
      <c r="O1627" s="37" t="n">
        <v>0</v>
      </c>
      <c r="P1627" s="33" t="s">
        <v>760</v>
      </c>
    </row>
    <row r="1628" customFormat="false" ht="15" hidden="false" customHeight="false" outlineLevel="0" collapsed="false">
      <c r="A1628" s="33" t="s">
        <v>6481</v>
      </c>
      <c r="B1628" s="33" t="s">
        <v>6482</v>
      </c>
      <c r="C1628" s="33" t="s">
        <v>6483</v>
      </c>
      <c r="D1628" s="33" t="s">
        <v>5874</v>
      </c>
      <c r="E1628" s="33" t="s">
        <v>824</v>
      </c>
      <c r="F1628" s="33" t="s">
        <v>685</v>
      </c>
      <c r="G1628" s="33" t="s">
        <v>686</v>
      </c>
      <c r="H1628" s="33" t="s">
        <v>687</v>
      </c>
      <c r="I1628" s="33" t="n">
        <v>223</v>
      </c>
      <c r="J1628" s="33" t="s">
        <v>839</v>
      </c>
      <c r="K1628" s="35" t="n">
        <v>68661</v>
      </c>
      <c r="L1628" s="36" t="n">
        <v>3.8</v>
      </c>
      <c r="M1628" s="37" t="n">
        <v>0</v>
      </c>
      <c r="N1628" s="37" t="n">
        <v>2551</v>
      </c>
      <c r="O1628" s="37" t="n">
        <v>0</v>
      </c>
      <c r="P1628" s="33" t="s">
        <v>692</v>
      </c>
    </row>
    <row r="1629" customFormat="false" ht="15" hidden="false" customHeight="false" outlineLevel="0" collapsed="false">
      <c r="A1629" s="33" t="s">
        <v>6484</v>
      </c>
      <c r="B1629" s="33" t="s">
        <v>6485</v>
      </c>
      <c r="C1629" s="33" t="s">
        <v>6084</v>
      </c>
      <c r="D1629" s="33" t="s">
        <v>6486</v>
      </c>
      <c r="E1629" s="33" t="s">
        <v>2437</v>
      </c>
      <c r="F1629" s="33" t="s">
        <v>685</v>
      </c>
      <c r="G1629" s="33" t="s">
        <v>686</v>
      </c>
      <c r="H1629" s="33" t="s">
        <v>767</v>
      </c>
      <c r="I1629" s="33" t="n">
        <v>223</v>
      </c>
      <c r="J1629" s="33" t="s">
        <v>768</v>
      </c>
      <c r="K1629" s="35" t="n">
        <v>78265</v>
      </c>
      <c r="L1629" s="36" t="n">
        <v>5.4</v>
      </c>
      <c r="M1629" s="37" t="n">
        <v>200</v>
      </c>
      <c r="N1629" s="37" t="n">
        <v>9000</v>
      </c>
      <c r="O1629" s="37" t="n">
        <v>5</v>
      </c>
      <c r="P1629" s="33" t="s">
        <v>692</v>
      </c>
    </row>
    <row r="1630" customFormat="false" ht="15" hidden="false" customHeight="false" outlineLevel="0" collapsed="false">
      <c r="A1630" s="33" t="s">
        <v>6487</v>
      </c>
      <c r="B1630" s="33" t="s">
        <v>6488</v>
      </c>
      <c r="C1630" s="33" t="s">
        <v>6489</v>
      </c>
      <c r="D1630" s="33" t="s">
        <v>6490</v>
      </c>
      <c r="E1630" s="33" t="s">
        <v>2677</v>
      </c>
      <c r="F1630" s="33" t="s">
        <v>685</v>
      </c>
      <c r="G1630" s="33" t="s">
        <v>686</v>
      </c>
      <c r="H1630" s="33" t="s">
        <v>750</v>
      </c>
      <c r="I1630" s="33" t="n">
        <v>224</v>
      </c>
      <c r="J1630" s="33" t="s">
        <v>751</v>
      </c>
      <c r="K1630" s="35" t="n">
        <v>63764</v>
      </c>
      <c r="L1630" s="36" t="n">
        <v>3.6</v>
      </c>
      <c r="M1630" s="37" t="n">
        <v>0</v>
      </c>
      <c r="N1630" s="37" t="n">
        <v>2227</v>
      </c>
      <c r="O1630" s="37" t="n">
        <v>1</v>
      </c>
      <c r="P1630" s="33" t="s">
        <v>860</v>
      </c>
    </row>
    <row r="1631" customFormat="false" ht="15" hidden="false" customHeight="false" outlineLevel="0" collapsed="false">
      <c r="A1631" s="33" t="s">
        <v>6491</v>
      </c>
      <c r="B1631" s="33" t="s">
        <v>6492</v>
      </c>
      <c r="C1631" s="33" t="s">
        <v>4865</v>
      </c>
      <c r="D1631" s="33" t="s">
        <v>2138</v>
      </c>
      <c r="E1631" s="33" t="s">
        <v>4472</v>
      </c>
      <c r="F1631" s="33" t="s">
        <v>685</v>
      </c>
      <c r="G1631" s="33" t="s">
        <v>686</v>
      </c>
      <c r="H1631" s="33" t="s">
        <v>687</v>
      </c>
      <c r="I1631" s="33" t="n">
        <v>225</v>
      </c>
      <c r="J1631" s="33" t="s">
        <v>751</v>
      </c>
      <c r="K1631" s="35" t="n">
        <v>77505</v>
      </c>
      <c r="L1631" s="36" t="n">
        <v>5</v>
      </c>
      <c r="M1631" s="37" t="n">
        <v>112</v>
      </c>
      <c r="N1631" s="37" t="n">
        <v>1998</v>
      </c>
      <c r="O1631" s="37" t="n">
        <v>1</v>
      </c>
      <c r="P1631" s="33" t="s">
        <v>700</v>
      </c>
    </row>
    <row r="1632" customFormat="false" ht="15" hidden="false" customHeight="false" outlineLevel="0" collapsed="false">
      <c r="A1632" s="33" t="s">
        <v>6493</v>
      </c>
      <c r="B1632" s="33" t="s">
        <v>6494</v>
      </c>
      <c r="C1632" s="33" t="s">
        <v>6495</v>
      </c>
      <c r="D1632" s="33" t="s">
        <v>6496</v>
      </c>
      <c r="E1632" s="33" t="s">
        <v>4472</v>
      </c>
      <c r="F1632" s="33" t="s">
        <v>685</v>
      </c>
      <c r="G1632" s="33" t="s">
        <v>686</v>
      </c>
      <c r="H1632" s="33" t="s">
        <v>687</v>
      </c>
      <c r="I1632" s="33" t="n">
        <v>225</v>
      </c>
      <c r="J1632" s="33" t="s">
        <v>751</v>
      </c>
      <c r="K1632" s="35" t="n">
        <v>79954</v>
      </c>
      <c r="L1632" s="36" t="n">
        <v>5.2</v>
      </c>
      <c r="M1632" s="37" t="n">
        <v>0</v>
      </c>
      <c r="N1632" s="37" t="n">
        <v>2382</v>
      </c>
      <c r="O1632" s="37" t="n">
        <v>0</v>
      </c>
      <c r="P1632" s="33" t="s">
        <v>692</v>
      </c>
    </row>
    <row r="1633" customFormat="false" ht="15" hidden="false" customHeight="false" outlineLevel="0" collapsed="false">
      <c r="A1633" s="33" t="s">
        <v>6497</v>
      </c>
      <c r="B1633" s="33" t="s">
        <v>6498</v>
      </c>
      <c r="C1633" s="33" t="s">
        <v>6499</v>
      </c>
      <c r="D1633" s="33" t="s">
        <v>6500</v>
      </c>
      <c r="E1633" s="33" t="s">
        <v>842</v>
      </c>
      <c r="F1633" s="33" t="s">
        <v>685</v>
      </c>
      <c r="G1633" s="33" t="s">
        <v>686</v>
      </c>
      <c r="H1633" s="33" t="s">
        <v>764</v>
      </c>
      <c r="I1633" s="33" t="n">
        <v>225</v>
      </c>
      <c r="J1633" s="33" t="s">
        <v>778</v>
      </c>
      <c r="K1633" s="35" t="n">
        <v>83422</v>
      </c>
      <c r="L1633" s="36" t="n">
        <v>6.5</v>
      </c>
      <c r="M1633" s="37" t="n">
        <v>0</v>
      </c>
      <c r="N1633" s="37" t="n">
        <v>35833</v>
      </c>
      <c r="O1633" s="37" t="n">
        <v>1</v>
      </c>
      <c r="P1633" s="33" t="s">
        <v>692</v>
      </c>
    </row>
    <row r="1634" customFormat="false" ht="15" hidden="false" customHeight="false" outlineLevel="0" collapsed="false">
      <c r="A1634" s="33" t="s">
        <v>6501</v>
      </c>
      <c r="B1634" s="33" t="s">
        <v>6502</v>
      </c>
      <c r="C1634" s="33" t="s">
        <v>6503</v>
      </c>
      <c r="D1634" s="33" t="s">
        <v>6504</v>
      </c>
      <c r="E1634" s="33" t="s">
        <v>3336</v>
      </c>
      <c r="F1634" s="33" t="s">
        <v>883</v>
      </c>
      <c r="G1634" s="33" t="s">
        <v>686</v>
      </c>
      <c r="H1634" s="33" t="s">
        <v>944</v>
      </c>
      <c r="I1634" s="33" t="n">
        <v>225</v>
      </c>
      <c r="J1634" s="33" t="s">
        <v>761</v>
      </c>
      <c r="K1634" s="35" t="n">
        <v>93077</v>
      </c>
      <c r="L1634" s="36" t="n">
        <v>6.4</v>
      </c>
      <c r="M1634" s="37" t="n">
        <v>0</v>
      </c>
      <c r="N1634" s="37" t="n">
        <v>0</v>
      </c>
      <c r="O1634" s="37" t="n">
        <v>0</v>
      </c>
      <c r="P1634" s="33"/>
    </row>
    <row r="1635" customFormat="false" ht="15" hidden="false" customHeight="false" outlineLevel="0" collapsed="false">
      <c r="A1635" s="33" t="s">
        <v>6505</v>
      </c>
      <c r="B1635" s="33" t="s">
        <v>6506</v>
      </c>
      <c r="C1635" s="33" t="s">
        <v>6507</v>
      </c>
      <c r="D1635" s="33" t="s">
        <v>1286</v>
      </c>
      <c r="E1635" s="33" t="s">
        <v>788</v>
      </c>
      <c r="F1635" s="33" t="s">
        <v>883</v>
      </c>
      <c r="G1635" s="33" t="s">
        <v>686</v>
      </c>
      <c r="H1635" s="33" t="s">
        <v>944</v>
      </c>
      <c r="I1635" s="33" t="n">
        <v>226</v>
      </c>
      <c r="J1635" s="33" t="s">
        <v>746</v>
      </c>
      <c r="K1635" s="35" t="n">
        <v>58369</v>
      </c>
      <c r="L1635" s="36" t="n">
        <v>2.9</v>
      </c>
      <c r="M1635" s="37" t="n">
        <v>0</v>
      </c>
      <c r="N1635" s="37" t="n">
        <v>0</v>
      </c>
      <c r="O1635" s="37" t="n">
        <v>0</v>
      </c>
      <c r="P1635" s="33"/>
    </row>
    <row r="1636" customFormat="false" ht="15" hidden="false" customHeight="false" outlineLevel="0" collapsed="false">
      <c r="A1636" s="33" t="s">
        <v>6508</v>
      </c>
      <c r="B1636" s="33" t="s">
        <v>6509</v>
      </c>
      <c r="C1636" s="33" t="s">
        <v>6510</v>
      </c>
      <c r="D1636" s="33" t="s">
        <v>6511</v>
      </c>
      <c r="E1636" s="33" t="s">
        <v>3119</v>
      </c>
      <c r="F1636" s="33" t="s">
        <v>685</v>
      </c>
      <c r="G1636" s="33" t="s">
        <v>686</v>
      </c>
      <c r="H1636" s="33" t="s">
        <v>687</v>
      </c>
      <c r="I1636" s="33" t="n">
        <v>227</v>
      </c>
      <c r="J1636" s="33" t="s">
        <v>765</v>
      </c>
      <c r="K1636" s="35" t="n">
        <v>68054</v>
      </c>
      <c r="L1636" s="36" t="n">
        <v>3.6</v>
      </c>
      <c r="M1636" s="37" t="n">
        <v>1854</v>
      </c>
      <c r="N1636" s="37" t="n">
        <v>12781</v>
      </c>
      <c r="O1636" s="37" t="n">
        <v>6</v>
      </c>
      <c r="P1636" s="33" t="s">
        <v>711</v>
      </c>
    </row>
    <row r="1637" customFormat="false" ht="15" hidden="false" customHeight="false" outlineLevel="0" collapsed="false">
      <c r="A1637" s="33" t="s">
        <v>6512</v>
      </c>
      <c r="B1637" s="33" t="s">
        <v>6513</v>
      </c>
      <c r="C1637" s="33" t="s">
        <v>6514</v>
      </c>
      <c r="D1637" s="33" t="s">
        <v>1197</v>
      </c>
      <c r="E1637" s="33" t="s">
        <v>1866</v>
      </c>
      <c r="F1637" s="33" t="s">
        <v>685</v>
      </c>
      <c r="G1637" s="33" t="s">
        <v>686</v>
      </c>
      <c r="H1637" s="33" t="s">
        <v>687</v>
      </c>
      <c r="I1637" s="33" t="n">
        <v>227</v>
      </c>
      <c r="J1637" s="33" t="s">
        <v>785</v>
      </c>
      <c r="K1637" s="35" t="n">
        <v>59995</v>
      </c>
      <c r="L1637" s="36" t="n">
        <v>3.3</v>
      </c>
      <c r="M1637" s="37" t="n">
        <v>1993</v>
      </c>
      <c r="N1637" s="37" t="n">
        <v>12798</v>
      </c>
      <c r="O1637" s="37" t="n">
        <v>5</v>
      </c>
      <c r="P1637" s="33" t="s">
        <v>742</v>
      </c>
    </row>
    <row r="1638" customFormat="false" ht="15" hidden="false" customHeight="false" outlineLevel="0" collapsed="false">
      <c r="A1638" s="33" t="s">
        <v>6515</v>
      </c>
      <c r="B1638" s="33"/>
      <c r="C1638" s="33" t="s">
        <v>6516</v>
      </c>
      <c r="D1638" s="33" t="s">
        <v>6517</v>
      </c>
      <c r="E1638" s="33" t="s">
        <v>2437</v>
      </c>
      <c r="F1638" s="33" t="s">
        <v>685</v>
      </c>
      <c r="G1638" s="33" t="s">
        <v>686</v>
      </c>
      <c r="H1638" s="33" t="s">
        <v>764</v>
      </c>
      <c r="I1638" s="33" t="n">
        <v>227</v>
      </c>
      <c r="J1638" s="33" t="s">
        <v>778</v>
      </c>
      <c r="K1638" s="35" t="n">
        <v>85746</v>
      </c>
      <c r="L1638" s="36" t="n">
        <v>6.9</v>
      </c>
      <c r="M1638" s="37" t="n">
        <v>246</v>
      </c>
      <c r="N1638" s="37" t="n">
        <v>456</v>
      </c>
      <c r="O1638" s="37" t="n">
        <v>1</v>
      </c>
      <c r="P1638" s="33" t="s">
        <v>692</v>
      </c>
    </row>
    <row r="1639" customFormat="false" ht="15" hidden="false" customHeight="false" outlineLevel="0" collapsed="false">
      <c r="A1639" s="33" t="s">
        <v>6518</v>
      </c>
      <c r="B1639" s="33" t="s">
        <v>6519</v>
      </c>
      <c r="C1639" s="33" t="s">
        <v>6520</v>
      </c>
      <c r="D1639" s="33" t="s">
        <v>6521</v>
      </c>
      <c r="E1639" s="33" t="s">
        <v>3375</v>
      </c>
      <c r="F1639" s="33" t="s">
        <v>685</v>
      </c>
      <c r="G1639" s="33" t="s">
        <v>686</v>
      </c>
      <c r="H1639" s="33" t="s">
        <v>750</v>
      </c>
      <c r="I1639" s="33" t="n">
        <v>227</v>
      </c>
      <c r="J1639" s="33" t="s">
        <v>864</v>
      </c>
      <c r="K1639" s="35" t="n">
        <v>80940</v>
      </c>
      <c r="L1639" s="36" t="n">
        <v>5.9</v>
      </c>
      <c r="M1639" s="37" t="n">
        <v>0</v>
      </c>
      <c r="N1639" s="37" t="n">
        <v>5520</v>
      </c>
      <c r="O1639" s="37" t="n">
        <v>1</v>
      </c>
      <c r="P1639" s="33" t="s">
        <v>723</v>
      </c>
    </row>
    <row r="1640" customFormat="false" ht="15" hidden="false" customHeight="false" outlineLevel="0" collapsed="false">
      <c r="A1640" s="33" t="s">
        <v>6522</v>
      </c>
      <c r="B1640" s="33" t="s">
        <v>6523</v>
      </c>
      <c r="C1640" s="33" t="s">
        <v>6524</v>
      </c>
      <c r="D1640" s="33" t="s">
        <v>4089</v>
      </c>
      <c r="E1640" s="33" t="s">
        <v>842</v>
      </c>
      <c r="F1640" s="33" t="s">
        <v>685</v>
      </c>
      <c r="G1640" s="33" t="s">
        <v>686</v>
      </c>
      <c r="H1640" s="33" t="s">
        <v>687</v>
      </c>
      <c r="I1640" s="33" t="n">
        <v>227</v>
      </c>
      <c r="J1640" s="33" t="s">
        <v>774</v>
      </c>
      <c r="K1640" s="35" t="n">
        <v>71003</v>
      </c>
      <c r="L1640" s="36" t="n">
        <v>4.4</v>
      </c>
      <c r="M1640" s="37" t="n">
        <v>0</v>
      </c>
      <c r="N1640" s="37" t="n">
        <v>6261</v>
      </c>
      <c r="O1640" s="37" t="n">
        <v>0</v>
      </c>
      <c r="P1640" s="33" t="s">
        <v>688</v>
      </c>
    </row>
    <row r="1641" customFormat="false" ht="15" hidden="false" customHeight="false" outlineLevel="0" collapsed="false">
      <c r="A1641" s="33" t="s">
        <v>6525</v>
      </c>
      <c r="B1641" s="33"/>
      <c r="C1641" s="33" t="s">
        <v>2333</v>
      </c>
      <c r="D1641" s="33" t="s">
        <v>6526</v>
      </c>
      <c r="E1641" s="33" t="s">
        <v>2592</v>
      </c>
      <c r="F1641" s="33" t="s">
        <v>685</v>
      </c>
      <c r="G1641" s="33" t="s">
        <v>686</v>
      </c>
      <c r="H1641" s="33" t="s">
        <v>764</v>
      </c>
      <c r="I1641" s="33" t="n">
        <v>227</v>
      </c>
      <c r="J1641" s="33" t="s">
        <v>768</v>
      </c>
      <c r="K1641" s="35" t="n">
        <v>66455</v>
      </c>
      <c r="L1641" s="36" t="n">
        <v>3.4</v>
      </c>
      <c r="M1641" s="37" t="n">
        <v>102</v>
      </c>
      <c r="N1641" s="37" t="n">
        <v>6000</v>
      </c>
      <c r="O1641" s="37" t="n">
        <v>0</v>
      </c>
      <c r="P1641" s="33" t="s">
        <v>692</v>
      </c>
    </row>
    <row r="1642" customFormat="false" ht="15" hidden="false" customHeight="false" outlineLevel="0" collapsed="false">
      <c r="A1642" s="33" t="s">
        <v>6527</v>
      </c>
      <c r="B1642" s="33" t="s">
        <v>6528</v>
      </c>
      <c r="C1642" s="33" t="s">
        <v>6529</v>
      </c>
      <c r="D1642" s="33" t="s">
        <v>6530</v>
      </c>
      <c r="E1642" s="33" t="s">
        <v>4472</v>
      </c>
      <c r="F1642" s="33" t="s">
        <v>685</v>
      </c>
      <c r="G1642" s="33" t="s">
        <v>686</v>
      </c>
      <c r="H1642" s="33" t="s">
        <v>750</v>
      </c>
      <c r="I1642" s="33" t="n">
        <v>228</v>
      </c>
      <c r="J1642" s="33" t="s">
        <v>751</v>
      </c>
      <c r="K1642" s="35" t="n">
        <v>73270</v>
      </c>
      <c r="L1642" s="36" t="n">
        <v>4</v>
      </c>
      <c r="M1642" s="37" t="n">
        <v>0</v>
      </c>
      <c r="N1642" s="37" t="n">
        <v>3804</v>
      </c>
      <c r="O1642" s="37" t="n">
        <v>1</v>
      </c>
      <c r="P1642" s="33" t="s">
        <v>742</v>
      </c>
    </row>
    <row r="1643" customFormat="false" ht="15" hidden="false" customHeight="false" outlineLevel="0" collapsed="false">
      <c r="A1643" s="33" t="s">
        <v>6531</v>
      </c>
      <c r="B1643" s="33" t="s">
        <v>6532</v>
      </c>
      <c r="C1643" s="33" t="s">
        <v>6533</v>
      </c>
      <c r="D1643" s="33" t="s">
        <v>6474</v>
      </c>
      <c r="E1643" s="33" t="s">
        <v>2677</v>
      </c>
      <c r="F1643" s="33" t="s">
        <v>685</v>
      </c>
      <c r="G1643" s="33" t="s">
        <v>686</v>
      </c>
      <c r="H1643" s="33" t="s">
        <v>750</v>
      </c>
      <c r="I1643" s="33" t="n">
        <v>228</v>
      </c>
      <c r="J1643" s="33" t="s">
        <v>751</v>
      </c>
      <c r="K1643" s="35" t="n">
        <v>66263</v>
      </c>
      <c r="L1643" s="36" t="n">
        <v>3.9</v>
      </c>
      <c r="M1643" s="37" t="n">
        <v>0</v>
      </c>
      <c r="N1643" s="37" t="n">
        <v>6000</v>
      </c>
      <c r="O1643" s="37" t="n">
        <v>3</v>
      </c>
      <c r="P1643" s="33" t="s">
        <v>742</v>
      </c>
    </row>
    <row r="1644" customFormat="false" ht="15" hidden="false" customHeight="false" outlineLevel="0" collapsed="false">
      <c r="A1644" s="33" t="s">
        <v>6534</v>
      </c>
      <c r="B1644" s="33" t="s">
        <v>6535</v>
      </c>
      <c r="C1644" s="33" t="s">
        <v>6536</v>
      </c>
      <c r="D1644" s="33" t="s">
        <v>6537</v>
      </c>
      <c r="E1644" s="33" t="s">
        <v>6538</v>
      </c>
      <c r="F1644" s="33" t="s">
        <v>685</v>
      </c>
      <c r="G1644" s="33" t="s">
        <v>686</v>
      </c>
      <c r="H1644" s="33" t="s">
        <v>687</v>
      </c>
      <c r="I1644" s="33" t="n">
        <v>228</v>
      </c>
      <c r="J1644" s="33" t="s">
        <v>765</v>
      </c>
      <c r="K1644" s="35" t="n">
        <v>92809</v>
      </c>
      <c r="L1644" s="36" t="n">
        <v>7.7</v>
      </c>
      <c r="M1644" s="37" t="n">
        <v>20757</v>
      </c>
      <c r="N1644" s="37" t="n">
        <v>5961</v>
      </c>
      <c r="O1644" s="37" t="n">
        <v>20</v>
      </c>
      <c r="P1644" s="33" t="s">
        <v>688</v>
      </c>
    </row>
    <row r="1645" customFormat="false" ht="15" hidden="false" customHeight="false" outlineLevel="0" collapsed="false">
      <c r="A1645" s="33" t="s">
        <v>6539</v>
      </c>
      <c r="B1645" s="33"/>
      <c r="C1645" s="33" t="s">
        <v>1796</v>
      </c>
      <c r="D1645" s="33" t="s">
        <v>6540</v>
      </c>
      <c r="E1645" s="33" t="s">
        <v>788</v>
      </c>
      <c r="F1645" s="33" t="s">
        <v>685</v>
      </c>
      <c r="G1645" s="33" t="s">
        <v>686</v>
      </c>
      <c r="H1645" s="33" t="s">
        <v>687</v>
      </c>
      <c r="I1645" s="33" t="n">
        <v>228</v>
      </c>
      <c r="J1645" s="33" t="s">
        <v>746</v>
      </c>
      <c r="K1645" s="35" t="n">
        <v>59380</v>
      </c>
      <c r="L1645" s="36" t="n">
        <v>2.9</v>
      </c>
      <c r="M1645" s="37" t="n">
        <v>0</v>
      </c>
      <c r="N1645" s="37" t="n">
        <v>7393</v>
      </c>
      <c r="O1645" s="37" t="n">
        <v>2</v>
      </c>
      <c r="P1645" s="33" t="s">
        <v>688</v>
      </c>
    </row>
    <row r="1646" customFormat="false" ht="15" hidden="false" customHeight="false" outlineLevel="0" collapsed="false">
      <c r="A1646" s="33" t="s">
        <v>6541</v>
      </c>
      <c r="B1646" s="33" t="s">
        <v>6542</v>
      </c>
      <c r="C1646" s="33" t="s">
        <v>6543</v>
      </c>
      <c r="D1646" s="33" t="s">
        <v>6480</v>
      </c>
      <c r="E1646" s="33" t="s">
        <v>792</v>
      </c>
      <c r="F1646" s="33" t="s">
        <v>685</v>
      </c>
      <c r="G1646" s="33" t="s">
        <v>686</v>
      </c>
      <c r="H1646" s="33" t="s">
        <v>687</v>
      </c>
      <c r="I1646" s="33" t="n">
        <v>228</v>
      </c>
      <c r="J1646" s="33" t="s">
        <v>789</v>
      </c>
      <c r="K1646" s="35" t="n">
        <v>92050</v>
      </c>
      <c r="L1646" s="36" t="n">
        <v>7.3</v>
      </c>
      <c r="M1646" s="37" t="n">
        <v>5551</v>
      </c>
      <c r="N1646" s="37" t="n">
        <v>17137</v>
      </c>
      <c r="O1646" s="37" t="n">
        <v>5</v>
      </c>
      <c r="P1646" s="33" t="s">
        <v>692</v>
      </c>
    </row>
    <row r="1647" customFormat="false" ht="15" hidden="false" customHeight="false" outlineLevel="0" collapsed="false">
      <c r="A1647" s="33" t="s">
        <v>6544</v>
      </c>
      <c r="B1647" s="33" t="s">
        <v>6545</v>
      </c>
      <c r="C1647" s="33" t="s">
        <v>6546</v>
      </c>
      <c r="D1647" s="33" t="s">
        <v>6547</v>
      </c>
      <c r="E1647" s="33" t="s">
        <v>3995</v>
      </c>
      <c r="F1647" s="33" t="s">
        <v>685</v>
      </c>
      <c r="G1647" s="33" t="s">
        <v>686</v>
      </c>
      <c r="H1647" s="33" t="s">
        <v>687</v>
      </c>
      <c r="I1647" s="33" t="n">
        <v>228</v>
      </c>
      <c r="J1647" s="33" t="s">
        <v>703</v>
      </c>
      <c r="K1647" s="35" t="n">
        <v>59461</v>
      </c>
      <c r="L1647" s="36" t="n">
        <v>2.2</v>
      </c>
      <c r="M1647" s="37" t="n">
        <v>667</v>
      </c>
      <c r="N1647" s="37" t="n">
        <v>2913</v>
      </c>
      <c r="O1647" s="37" t="n">
        <v>0</v>
      </c>
      <c r="P1647" s="33" t="s">
        <v>688</v>
      </c>
    </row>
    <row r="1648" customFormat="false" ht="15" hidden="false" customHeight="false" outlineLevel="0" collapsed="false">
      <c r="A1648" s="33" t="s">
        <v>6548</v>
      </c>
      <c r="B1648" s="33"/>
      <c r="C1648" s="33" t="s">
        <v>6549</v>
      </c>
      <c r="D1648" s="33" t="s">
        <v>6549</v>
      </c>
      <c r="E1648" s="33" t="s">
        <v>817</v>
      </c>
      <c r="F1648" s="33" t="s">
        <v>685</v>
      </c>
      <c r="G1648" s="33" t="s">
        <v>686</v>
      </c>
      <c r="H1648" s="33" t="s">
        <v>764</v>
      </c>
      <c r="I1648" s="33" t="n">
        <v>228</v>
      </c>
      <c r="J1648" s="33" t="s">
        <v>876</v>
      </c>
      <c r="K1648" s="35" t="n">
        <v>83141</v>
      </c>
      <c r="L1648" s="36" t="n">
        <v>5.6</v>
      </c>
      <c r="M1648" s="37" t="n">
        <v>12</v>
      </c>
      <c r="N1648" s="37" t="n">
        <v>1440</v>
      </c>
      <c r="O1648" s="37" t="n">
        <v>0</v>
      </c>
      <c r="P1648" s="33" t="s">
        <v>688</v>
      </c>
    </row>
    <row r="1649" customFormat="false" ht="15" hidden="false" customHeight="false" outlineLevel="0" collapsed="false">
      <c r="A1649" s="33" t="s">
        <v>6550</v>
      </c>
      <c r="B1649" s="33"/>
      <c r="C1649" s="33" t="s">
        <v>6551</v>
      </c>
      <c r="D1649" s="33" t="s">
        <v>6552</v>
      </c>
      <c r="E1649" s="33" t="s">
        <v>824</v>
      </c>
      <c r="F1649" s="33" t="s">
        <v>685</v>
      </c>
      <c r="G1649" s="33" t="s">
        <v>686</v>
      </c>
      <c r="H1649" s="33" t="s">
        <v>750</v>
      </c>
      <c r="I1649" s="33" t="n">
        <v>228</v>
      </c>
      <c r="J1649" s="33" t="s">
        <v>839</v>
      </c>
      <c r="K1649" s="35" t="n">
        <v>73931</v>
      </c>
      <c r="L1649" s="36" t="n">
        <v>4.7</v>
      </c>
      <c r="M1649" s="37" t="n">
        <v>0</v>
      </c>
      <c r="N1649" s="37" t="n">
        <v>20000</v>
      </c>
      <c r="O1649" s="37" t="n">
        <v>0</v>
      </c>
      <c r="P1649" s="33" t="s">
        <v>742</v>
      </c>
    </row>
    <row r="1650" customFormat="false" ht="15" hidden="false" customHeight="false" outlineLevel="0" collapsed="false">
      <c r="A1650" s="33" t="s">
        <v>6553</v>
      </c>
      <c r="B1650" s="33" t="s">
        <v>6554</v>
      </c>
      <c r="C1650" s="33" t="s">
        <v>6555</v>
      </c>
      <c r="D1650" s="33" t="s">
        <v>6556</v>
      </c>
      <c r="E1650" s="33" t="s">
        <v>2215</v>
      </c>
      <c r="F1650" s="33" t="s">
        <v>685</v>
      </c>
      <c r="G1650" s="33" t="s">
        <v>686</v>
      </c>
      <c r="H1650" s="33" t="s">
        <v>687</v>
      </c>
      <c r="I1650" s="33" t="n">
        <v>228</v>
      </c>
      <c r="J1650" s="33" t="s">
        <v>751</v>
      </c>
      <c r="K1650" s="35" t="n">
        <v>74080</v>
      </c>
      <c r="L1650" s="36" t="n">
        <v>3.8</v>
      </c>
      <c r="M1650" s="37" t="n">
        <v>7642</v>
      </c>
      <c r="N1650" s="37" t="n">
        <v>3872</v>
      </c>
      <c r="O1650" s="37" t="n">
        <v>5</v>
      </c>
      <c r="P1650" s="33" t="s">
        <v>692</v>
      </c>
    </row>
    <row r="1651" customFormat="false" ht="15" hidden="false" customHeight="false" outlineLevel="0" collapsed="false">
      <c r="A1651" s="33" t="s">
        <v>6557</v>
      </c>
      <c r="B1651" s="33" t="s">
        <v>6558</v>
      </c>
      <c r="C1651" s="33" t="s">
        <v>6559</v>
      </c>
      <c r="D1651" s="33" t="s">
        <v>1687</v>
      </c>
      <c r="E1651" s="33" t="s">
        <v>2437</v>
      </c>
      <c r="F1651" s="33" t="s">
        <v>685</v>
      </c>
      <c r="G1651" s="33" t="s">
        <v>686</v>
      </c>
      <c r="H1651" s="33" t="s">
        <v>750</v>
      </c>
      <c r="I1651" s="33" t="n">
        <v>229</v>
      </c>
      <c r="J1651" s="33" t="s">
        <v>768</v>
      </c>
      <c r="K1651" s="35" t="n">
        <v>67553</v>
      </c>
      <c r="L1651" s="36" t="n">
        <v>3.4</v>
      </c>
      <c r="M1651" s="37" t="n">
        <v>477</v>
      </c>
      <c r="N1651" s="37" t="n">
        <v>500</v>
      </c>
      <c r="O1651" s="37" t="n">
        <v>0</v>
      </c>
      <c r="P1651" s="33" t="s">
        <v>692</v>
      </c>
    </row>
    <row r="1652" customFormat="false" ht="15" hidden="false" customHeight="false" outlineLevel="0" collapsed="false">
      <c r="A1652" s="33" t="s">
        <v>6560</v>
      </c>
      <c r="B1652" s="33"/>
      <c r="C1652" s="33" t="s">
        <v>6561</v>
      </c>
      <c r="D1652" s="33" t="s">
        <v>6561</v>
      </c>
      <c r="E1652" s="33" t="s">
        <v>842</v>
      </c>
      <c r="F1652" s="33" t="s">
        <v>685</v>
      </c>
      <c r="G1652" s="33" t="s">
        <v>686</v>
      </c>
      <c r="H1652" s="33" t="s">
        <v>764</v>
      </c>
      <c r="I1652" s="33" t="n">
        <v>229</v>
      </c>
      <c r="J1652" s="33" t="s">
        <v>774</v>
      </c>
      <c r="K1652" s="35" t="n">
        <v>81122</v>
      </c>
      <c r="L1652" s="36" t="n">
        <v>6.1</v>
      </c>
      <c r="M1652" s="37" t="n">
        <v>200</v>
      </c>
      <c r="N1652" s="37" t="n">
        <v>7500</v>
      </c>
      <c r="O1652" s="37" t="n">
        <v>6</v>
      </c>
      <c r="P1652" s="33" t="s">
        <v>700</v>
      </c>
    </row>
    <row r="1653" customFormat="false" ht="15" hidden="false" customHeight="false" outlineLevel="0" collapsed="false">
      <c r="A1653" s="33" t="s">
        <v>6562</v>
      </c>
      <c r="B1653" s="33" t="s">
        <v>6563</v>
      </c>
      <c r="C1653" s="33" t="s">
        <v>6564</v>
      </c>
      <c r="D1653" s="33" t="s">
        <v>6565</v>
      </c>
      <c r="E1653" s="33" t="s">
        <v>2215</v>
      </c>
      <c r="F1653" s="33" t="s">
        <v>685</v>
      </c>
      <c r="G1653" s="33" t="s">
        <v>686</v>
      </c>
      <c r="H1653" s="33" t="s">
        <v>687</v>
      </c>
      <c r="I1653" s="33" t="n">
        <v>229</v>
      </c>
      <c r="J1653" s="33" t="s">
        <v>751</v>
      </c>
      <c r="K1653" s="35" t="n">
        <v>74012</v>
      </c>
      <c r="L1653" s="36" t="n">
        <v>4</v>
      </c>
      <c r="M1653" s="37" t="n">
        <v>4480</v>
      </c>
      <c r="N1653" s="37" t="n">
        <v>8871</v>
      </c>
      <c r="O1653" s="37" t="n">
        <v>8</v>
      </c>
      <c r="P1653" s="33" t="s">
        <v>692</v>
      </c>
    </row>
    <row r="1654" customFormat="false" ht="15" hidden="false" customHeight="false" outlineLevel="0" collapsed="false">
      <c r="A1654" s="33" t="s">
        <v>6566</v>
      </c>
      <c r="B1654" s="33" t="s">
        <v>6567</v>
      </c>
      <c r="C1654" s="33" t="s">
        <v>6568</v>
      </c>
      <c r="D1654" s="33" t="s">
        <v>2774</v>
      </c>
      <c r="E1654" s="33" t="s">
        <v>2677</v>
      </c>
      <c r="F1654" s="33" t="s">
        <v>685</v>
      </c>
      <c r="G1654" s="33" t="s">
        <v>686</v>
      </c>
      <c r="H1654" s="33" t="s">
        <v>687</v>
      </c>
      <c r="I1654" s="33" t="n">
        <v>230</v>
      </c>
      <c r="J1654" s="33" t="s">
        <v>751</v>
      </c>
      <c r="K1654" s="35" t="n">
        <v>84514</v>
      </c>
      <c r="L1654" s="36" t="n">
        <v>7.1</v>
      </c>
      <c r="M1654" s="37" t="n">
        <v>12273</v>
      </c>
      <c r="N1654" s="37" t="n">
        <v>65413</v>
      </c>
      <c r="O1654" s="37" t="n">
        <v>216</v>
      </c>
      <c r="P1654" s="33" t="s">
        <v>688</v>
      </c>
    </row>
    <row r="1655" customFormat="false" ht="15" hidden="false" customHeight="false" outlineLevel="0" collapsed="false">
      <c r="A1655" s="33" t="s">
        <v>6569</v>
      </c>
      <c r="B1655" s="33" t="s">
        <v>6570</v>
      </c>
      <c r="C1655" s="33" t="s">
        <v>6571</v>
      </c>
      <c r="D1655" s="33" t="s">
        <v>6572</v>
      </c>
      <c r="E1655" s="33" t="s">
        <v>2319</v>
      </c>
      <c r="F1655" s="33" t="s">
        <v>685</v>
      </c>
      <c r="G1655" s="33" t="s">
        <v>686</v>
      </c>
      <c r="H1655" s="33" t="s">
        <v>687</v>
      </c>
      <c r="I1655" s="33" t="n">
        <v>230</v>
      </c>
      <c r="J1655" s="33" t="s">
        <v>789</v>
      </c>
      <c r="K1655" s="35" t="n">
        <v>72046</v>
      </c>
      <c r="L1655" s="36" t="n">
        <v>4.2</v>
      </c>
      <c r="M1655" s="37" t="n">
        <v>1003</v>
      </c>
      <c r="N1655" s="37" t="n">
        <v>1974</v>
      </c>
      <c r="O1655" s="37" t="n">
        <v>0</v>
      </c>
      <c r="P1655" s="33" t="s">
        <v>760</v>
      </c>
    </row>
    <row r="1656" customFormat="false" ht="15" hidden="false" customHeight="false" outlineLevel="0" collapsed="false">
      <c r="A1656" s="33" t="s">
        <v>6573</v>
      </c>
      <c r="B1656" s="33" t="s">
        <v>6574</v>
      </c>
      <c r="C1656" s="33" t="s">
        <v>5426</v>
      </c>
      <c r="D1656" s="33" t="s">
        <v>5426</v>
      </c>
      <c r="E1656" s="33" t="s">
        <v>1866</v>
      </c>
      <c r="F1656" s="33" t="s">
        <v>685</v>
      </c>
      <c r="G1656" s="33" t="s">
        <v>686</v>
      </c>
      <c r="H1656" s="33" t="s">
        <v>750</v>
      </c>
      <c r="I1656" s="33" t="n">
        <v>231</v>
      </c>
      <c r="J1656" s="33" t="s">
        <v>873</v>
      </c>
      <c r="K1656" s="35" t="n">
        <v>70346</v>
      </c>
      <c r="L1656" s="36" t="n">
        <v>4.5</v>
      </c>
      <c r="M1656" s="37" t="n">
        <v>0</v>
      </c>
      <c r="N1656" s="37" t="n">
        <v>2263</v>
      </c>
      <c r="O1656" s="37" t="n">
        <v>0</v>
      </c>
      <c r="P1656" s="33" t="s">
        <v>700</v>
      </c>
    </row>
    <row r="1657" customFormat="false" ht="15" hidden="false" customHeight="false" outlineLevel="0" collapsed="false">
      <c r="A1657" s="33" t="s">
        <v>6575</v>
      </c>
      <c r="B1657" s="33" t="s">
        <v>6576</v>
      </c>
      <c r="C1657" s="33" t="s">
        <v>6577</v>
      </c>
      <c r="D1657" s="33" t="s">
        <v>6578</v>
      </c>
      <c r="E1657" s="33" t="s">
        <v>2677</v>
      </c>
      <c r="F1657" s="33" t="s">
        <v>685</v>
      </c>
      <c r="G1657" s="33" t="s">
        <v>686</v>
      </c>
      <c r="H1657" s="33" t="s">
        <v>750</v>
      </c>
      <c r="I1657" s="33" t="n">
        <v>231</v>
      </c>
      <c r="J1657" s="33" t="s">
        <v>751</v>
      </c>
      <c r="K1657" s="35" t="n">
        <v>76647</v>
      </c>
      <c r="L1657" s="36" t="n">
        <v>4.3</v>
      </c>
      <c r="M1657" s="37" t="n">
        <v>650</v>
      </c>
      <c r="N1657" s="37" t="n">
        <v>3700</v>
      </c>
      <c r="O1657" s="37" t="n">
        <v>0</v>
      </c>
      <c r="P1657" s="33" t="s">
        <v>692</v>
      </c>
    </row>
    <row r="1658" customFormat="false" ht="15" hidden="false" customHeight="false" outlineLevel="0" collapsed="false">
      <c r="A1658" s="33" t="s">
        <v>6579</v>
      </c>
      <c r="B1658" s="33" t="s">
        <v>6580</v>
      </c>
      <c r="C1658" s="33" t="s">
        <v>6581</v>
      </c>
      <c r="D1658" s="33" t="s">
        <v>6582</v>
      </c>
      <c r="E1658" s="33" t="s">
        <v>6538</v>
      </c>
      <c r="F1658" s="33" t="s">
        <v>685</v>
      </c>
      <c r="G1658" s="33" t="s">
        <v>686</v>
      </c>
      <c r="H1658" s="33" t="s">
        <v>687</v>
      </c>
      <c r="I1658" s="33" t="n">
        <v>231</v>
      </c>
      <c r="J1658" s="33" t="s">
        <v>765</v>
      </c>
      <c r="K1658" s="35" t="n">
        <v>72966</v>
      </c>
      <c r="L1658" s="36" t="n">
        <v>4.5</v>
      </c>
      <c r="M1658" s="37" t="n">
        <v>300</v>
      </c>
      <c r="N1658" s="37" t="n">
        <v>5800</v>
      </c>
      <c r="O1658" s="37" t="n">
        <v>0</v>
      </c>
      <c r="P1658" s="33" t="s">
        <v>692</v>
      </c>
    </row>
    <row r="1659" customFormat="false" ht="15" hidden="false" customHeight="false" outlineLevel="0" collapsed="false">
      <c r="A1659" s="33" t="s">
        <v>6583</v>
      </c>
      <c r="B1659" s="33" t="s">
        <v>6584</v>
      </c>
      <c r="C1659" s="33" t="s">
        <v>6585</v>
      </c>
      <c r="D1659" s="33" t="s">
        <v>6586</v>
      </c>
      <c r="E1659" s="33" t="s">
        <v>3375</v>
      </c>
      <c r="F1659" s="33" t="s">
        <v>685</v>
      </c>
      <c r="G1659" s="33" t="s">
        <v>686</v>
      </c>
      <c r="H1659" s="33" t="s">
        <v>687</v>
      </c>
      <c r="I1659" s="33" t="n">
        <v>231</v>
      </c>
      <c r="J1659" s="33" t="s">
        <v>864</v>
      </c>
      <c r="K1659" s="35" t="n">
        <v>91489</v>
      </c>
      <c r="L1659" s="36" t="n">
        <v>7.9</v>
      </c>
      <c r="M1659" s="37" t="n">
        <v>1285</v>
      </c>
      <c r="N1659" s="37" t="n">
        <v>32915</v>
      </c>
      <c r="O1659" s="37" t="n">
        <v>0</v>
      </c>
      <c r="P1659" s="33" t="s">
        <v>688</v>
      </c>
    </row>
    <row r="1660" customFormat="false" ht="15" hidden="false" customHeight="false" outlineLevel="0" collapsed="false">
      <c r="A1660" s="33" t="s">
        <v>6587</v>
      </c>
      <c r="B1660" s="33"/>
      <c r="C1660" s="33" t="s">
        <v>6588</v>
      </c>
      <c r="D1660" s="33" t="s">
        <v>6589</v>
      </c>
      <c r="E1660" s="33" t="s">
        <v>3336</v>
      </c>
      <c r="F1660" s="33" t="s">
        <v>685</v>
      </c>
      <c r="G1660" s="33" t="s">
        <v>686</v>
      </c>
      <c r="H1660" s="33" t="s">
        <v>750</v>
      </c>
      <c r="I1660" s="33" t="n">
        <v>231</v>
      </c>
      <c r="J1660" s="33" t="s">
        <v>746</v>
      </c>
      <c r="K1660" s="35" t="n">
        <v>105881</v>
      </c>
      <c r="L1660" s="36" t="n">
        <v>8.8</v>
      </c>
      <c r="M1660" s="37" t="n">
        <v>240</v>
      </c>
      <c r="N1660" s="37" t="n">
        <v>7200</v>
      </c>
      <c r="O1660" s="37" t="n">
        <v>1</v>
      </c>
      <c r="P1660" s="33" t="s">
        <v>828</v>
      </c>
    </row>
    <row r="1661" customFormat="false" ht="15" hidden="false" customHeight="false" outlineLevel="0" collapsed="false">
      <c r="A1661" s="33" t="s">
        <v>6590</v>
      </c>
      <c r="B1661" s="33" t="s">
        <v>6591</v>
      </c>
      <c r="C1661" s="33" t="s">
        <v>6592</v>
      </c>
      <c r="D1661" s="33" t="s">
        <v>6327</v>
      </c>
      <c r="E1661" s="33" t="s">
        <v>3336</v>
      </c>
      <c r="F1661" s="33" t="s">
        <v>685</v>
      </c>
      <c r="G1661" s="33" t="s">
        <v>686</v>
      </c>
      <c r="H1661" s="33" t="s">
        <v>750</v>
      </c>
      <c r="I1661" s="33" t="n">
        <v>231</v>
      </c>
      <c r="J1661" s="33" t="s">
        <v>746</v>
      </c>
      <c r="K1661" s="35" t="n">
        <v>63189</v>
      </c>
      <c r="L1661" s="36" t="n">
        <v>3.1</v>
      </c>
      <c r="M1661" s="37" t="n">
        <v>0</v>
      </c>
      <c r="N1661" s="37" t="n">
        <v>4000</v>
      </c>
      <c r="O1661" s="37" t="n">
        <v>1</v>
      </c>
      <c r="P1661" s="33" t="s">
        <v>688</v>
      </c>
    </row>
    <row r="1662" customFormat="false" ht="15" hidden="false" customHeight="false" outlineLevel="0" collapsed="false">
      <c r="A1662" s="33" t="s">
        <v>6593</v>
      </c>
      <c r="B1662" s="33" t="s">
        <v>6594</v>
      </c>
      <c r="C1662" s="33" t="s">
        <v>6595</v>
      </c>
      <c r="D1662" s="33" t="s">
        <v>6596</v>
      </c>
      <c r="E1662" s="33" t="s">
        <v>2215</v>
      </c>
      <c r="F1662" s="33" t="s">
        <v>685</v>
      </c>
      <c r="G1662" s="33" t="s">
        <v>686</v>
      </c>
      <c r="H1662" s="33" t="s">
        <v>750</v>
      </c>
      <c r="I1662" s="33" t="n">
        <v>231</v>
      </c>
      <c r="J1662" s="33" t="s">
        <v>751</v>
      </c>
      <c r="K1662" s="35" t="n">
        <v>75157</v>
      </c>
      <c r="L1662" s="36" t="n">
        <v>4.3</v>
      </c>
      <c r="M1662" s="37" t="n">
        <v>100</v>
      </c>
      <c r="N1662" s="37" t="n">
        <v>400</v>
      </c>
      <c r="O1662" s="37" t="n">
        <v>0</v>
      </c>
      <c r="P1662" s="33" t="s">
        <v>692</v>
      </c>
    </row>
    <row r="1663" customFormat="false" ht="15" hidden="false" customHeight="false" outlineLevel="0" collapsed="false">
      <c r="A1663" s="33" t="s">
        <v>6597</v>
      </c>
      <c r="B1663" s="33"/>
      <c r="C1663" s="33" t="s">
        <v>6598</v>
      </c>
      <c r="D1663" s="33" t="s">
        <v>6599</v>
      </c>
      <c r="E1663" s="33" t="s">
        <v>706</v>
      </c>
      <c r="F1663" s="33" t="s">
        <v>883</v>
      </c>
      <c r="G1663" s="33" t="s">
        <v>686</v>
      </c>
      <c r="H1663" s="33" t="s">
        <v>885</v>
      </c>
      <c r="I1663" s="33" t="n">
        <v>232</v>
      </c>
      <c r="J1663" s="33" t="s">
        <v>703</v>
      </c>
      <c r="K1663" s="35" t="n">
        <v>59229</v>
      </c>
      <c r="L1663" s="36" t="n">
        <v>3</v>
      </c>
      <c r="M1663" s="37" t="n">
        <v>0</v>
      </c>
      <c r="N1663" s="37" t="n">
        <v>0</v>
      </c>
      <c r="O1663" s="37" t="n">
        <v>0</v>
      </c>
      <c r="P1663" s="33"/>
    </row>
    <row r="1664" customFormat="false" ht="15" hidden="false" customHeight="false" outlineLevel="0" collapsed="false">
      <c r="A1664" s="33" t="s">
        <v>6600</v>
      </c>
      <c r="B1664" s="33" t="s">
        <v>6601</v>
      </c>
      <c r="C1664" s="33" t="s">
        <v>6602</v>
      </c>
      <c r="D1664" s="33" t="s">
        <v>6603</v>
      </c>
      <c r="E1664" s="33" t="s">
        <v>2677</v>
      </c>
      <c r="F1664" s="33" t="s">
        <v>685</v>
      </c>
      <c r="G1664" s="33" t="s">
        <v>686</v>
      </c>
      <c r="H1664" s="33" t="s">
        <v>750</v>
      </c>
      <c r="I1664" s="33" t="n">
        <v>232</v>
      </c>
      <c r="J1664" s="33" t="s">
        <v>751</v>
      </c>
      <c r="K1664" s="35" t="n">
        <v>77132</v>
      </c>
      <c r="L1664" s="36" t="n">
        <v>5.1</v>
      </c>
      <c r="M1664" s="37" t="n">
        <v>7343</v>
      </c>
      <c r="N1664" s="37" t="n">
        <v>35938</v>
      </c>
      <c r="O1664" s="37" t="n">
        <v>9</v>
      </c>
      <c r="P1664" s="33" t="s">
        <v>692</v>
      </c>
    </row>
    <row r="1665" customFormat="false" ht="15" hidden="false" customHeight="false" outlineLevel="0" collapsed="false">
      <c r="A1665" s="33" t="s">
        <v>6604</v>
      </c>
      <c r="B1665" s="33" t="s">
        <v>6605</v>
      </c>
      <c r="C1665" s="33" t="s">
        <v>6606</v>
      </c>
      <c r="D1665" s="33" t="s">
        <v>6607</v>
      </c>
      <c r="E1665" s="33" t="s">
        <v>5590</v>
      </c>
      <c r="F1665" s="33" t="s">
        <v>685</v>
      </c>
      <c r="G1665" s="33" t="s">
        <v>686</v>
      </c>
      <c r="H1665" s="33" t="s">
        <v>733</v>
      </c>
      <c r="I1665" s="33" t="n">
        <v>232</v>
      </c>
      <c r="J1665" s="33" t="s">
        <v>689</v>
      </c>
      <c r="K1665" s="35" t="n">
        <v>42098</v>
      </c>
      <c r="L1665" s="36" t="n">
        <v>0.8</v>
      </c>
      <c r="M1665" s="37" t="n">
        <v>400</v>
      </c>
      <c r="N1665" s="37" t="n">
        <v>2100</v>
      </c>
      <c r="O1665" s="37" t="n">
        <v>0</v>
      </c>
      <c r="P1665" s="33" t="s">
        <v>723</v>
      </c>
    </row>
    <row r="1666" customFormat="false" ht="15" hidden="false" customHeight="false" outlineLevel="0" collapsed="false">
      <c r="A1666" s="33" t="s">
        <v>6608</v>
      </c>
      <c r="B1666" s="33" t="s">
        <v>6609</v>
      </c>
      <c r="C1666" s="33" t="s">
        <v>6610</v>
      </c>
      <c r="D1666" s="33" t="s">
        <v>6552</v>
      </c>
      <c r="E1666" s="33" t="s">
        <v>824</v>
      </c>
      <c r="F1666" s="33" t="s">
        <v>685</v>
      </c>
      <c r="G1666" s="33" t="s">
        <v>686</v>
      </c>
      <c r="H1666" s="33" t="s">
        <v>687</v>
      </c>
      <c r="I1666" s="33" t="n">
        <v>232</v>
      </c>
      <c r="J1666" s="33" t="s">
        <v>839</v>
      </c>
      <c r="K1666" s="35" t="n">
        <v>74171</v>
      </c>
      <c r="L1666" s="36" t="n">
        <v>4.7</v>
      </c>
      <c r="M1666" s="37" t="n">
        <v>11649</v>
      </c>
      <c r="N1666" s="37" t="n">
        <v>4377</v>
      </c>
      <c r="O1666" s="37" t="n">
        <v>15</v>
      </c>
      <c r="P1666" s="33" t="s">
        <v>692</v>
      </c>
    </row>
    <row r="1667" customFormat="false" ht="15" hidden="false" customHeight="false" outlineLevel="0" collapsed="false">
      <c r="A1667" s="33" t="s">
        <v>6611</v>
      </c>
      <c r="B1667" s="33"/>
      <c r="C1667" s="33" t="s">
        <v>6612</v>
      </c>
      <c r="D1667" s="33" t="s">
        <v>6613</v>
      </c>
      <c r="E1667" s="33" t="s">
        <v>2437</v>
      </c>
      <c r="F1667" s="33" t="s">
        <v>685</v>
      </c>
      <c r="G1667" s="33" t="s">
        <v>686</v>
      </c>
      <c r="H1667" s="33" t="s">
        <v>767</v>
      </c>
      <c r="I1667" s="33" t="n">
        <v>232</v>
      </c>
      <c r="J1667" s="33" t="s">
        <v>768</v>
      </c>
      <c r="K1667" s="35" t="n">
        <v>78571</v>
      </c>
      <c r="L1667" s="36" t="n">
        <v>5.4</v>
      </c>
      <c r="M1667" s="37" t="n">
        <v>500</v>
      </c>
      <c r="N1667" s="37" t="n">
        <v>12000</v>
      </c>
      <c r="O1667" s="37" t="n">
        <v>0</v>
      </c>
      <c r="P1667" s="33" t="s">
        <v>700</v>
      </c>
    </row>
    <row r="1668" customFormat="false" ht="15" hidden="false" customHeight="false" outlineLevel="0" collapsed="false">
      <c r="A1668" s="33" t="s">
        <v>6614</v>
      </c>
      <c r="B1668" s="33" t="s">
        <v>6615</v>
      </c>
      <c r="C1668" s="33" t="s">
        <v>6616</v>
      </c>
      <c r="D1668" s="33" t="s">
        <v>5287</v>
      </c>
      <c r="E1668" s="33" t="s">
        <v>2215</v>
      </c>
      <c r="F1668" s="33" t="s">
        <v>685</v>
      </c>
      <c r="G1668" s="33" t="s">
        <v>686</v>
      </c>
      <c r="H1668" s="33" t="s">
        <v>750</v>
      </c>
      <c r="I1668" s="33" t="n">
        <v>232</v>
      </c>
      <c r="J1668" s="33" t="s">
        <v>751</v>
      </c>
      <c r="K1668" s="35" t="n">
        <v>73782</v>
      </c>
      <c r="L1668" s="36" t="n">
        <v>3.7</v>
      </c>
      <c r="M1668" s="37" t="n">
        <v>2500</v>
      </c>
      <c r="N1668" s="37" t="n">
        <v>10400</v>
      </c>
      <c r="O1668" s="37" t="n">
        <v>1</v>
      </c>
      <c r="P1668" s="33" t="s">
        <v>688</v>
      </c>
    </row>
    <row r="1669" customFormat="false" ht="15" hidden="false" customHeight="false" outlineLevel="0" collapsed="false">
      <c r="A1669" s="33" t="s">
        <v>6617</v>
      </c>
      <c r="B1669" s="33" t="s">
        <v>6618</v>
      </c>
      <c r="C1669" s="33" t="s">
        <v>6619</v>
      </c>
      <c r="D1669" s="33" t="s">
        <v>6620</v>
      </c>
      <c r="E1669" s="33" t="s">
        <v>5190</v>
      </c>
      <c r="F1669" s="33" t="s">
        <v>685</v>
      </c>
      <c r="G1669" s="33" t="s">
        <v>686</v>
      </c>
      <c r="H1669" s="33" t="s">
        <v>750</v>
      </c>
      <c r="I1669" s="33" t="n">
        <v>233</v>
      </c>
      <c r="J1669" s="33" t="s">
        <v>825</v>
      </c>
      <c r="K1669" s="35" t="n">
        <v>68554</v>
      </c>
      <c r="L1669" s="36" t="n">
        <v>3.9</v>
      </c>
      <c r="M1669" s="37" t="n">
        <v>0</v>
      </c>
      <c r="N1669" s="37" t="n">
        <v>8000</v>
      </c>
      <c r="O1669" s="37" t="n">
        <v>0</v>
      </c>
      <c r="P1669" s="33" t="s">
        <v>688</v>
      </c>
    </row>
    <row r="1670" customFormat="false" ht="15" hidden="false" customHeight="false" outlineLevel="0" collapsed="false">
      <c r="A1670" s="33" t="s">
        <v>6621</v>
      </c>
      <c r="B1670" s="33" t="s">
        <v>6622</v>
      </c>
      <c r="C1670" s="33" t="s">
        <v>6623</v>
      </c>
      <c r="D1670" s="33" t="s">
        <v>6158</v>
      </c>
      <c r="E1670" s="33" t="s">
        <v>2677</v>
      </c>
      <c r="F1670" s="33" t="s">
        <v>685</v>
      </c>
      <c r="G1670" s="33" t="s">
        <v>686</v>
      </c>
      <c r="H1670" s="33" t="s">
        <v>687</v>
      </c>
      <c r="I1670" s="33" t="n">
        <v>233</v>
      </c>
      <c r="J1670" s="33" t="s">
        <v>768</v>
      </c>
      <c r="K1670" s="35" t="n">
        <v>86329</v>
      </c>
      <c r="L1670" s="36" t="n">
        <v>7.4</v>
      </c>
      <c r="M1670" s="37" t="n">
        <v>1069</v>
      </c>
      <c r="N1670" s="37" t="n">
        <v>21680</v>
      </c>
      <c r="O1670" s="37" t="n">
        <v>4</v>
      </c>
      <c r="P1670" s="33" t="s">
        <v>742</v>
      </c>
    </row>
    <row r="1671" customFormat="false" ht="15" hidden="false" customHeight="false" outlineLevel="0" collapsed="false">
      <c r="A1671" s="33" t="s">
        <v>6624</v>
      </c>
      <c r="B1671" s="33" t="s">
        <v>6625</v>
      </c>
      <c r="C1671" s="33" t="s">
        <v>6626</v>
      </c>
      <c r="D1671" s="33" t="s">
        <v>6627</v>
      </c>
      <c r="E1671" s="33" t="s">
        <v>3375</v>
      </c>
      <c r="F1671" s="33" t="s">
        <v>685</v>
      </c>
      <c r="G1671" s="33" t="s">
        <v>686</v>
      </c>
      <c r="H1671" s="33" t="s">
        <v>687</v>
      </c>
      <c r="I1671" s="33" t="n">
        <v>233</v>
      </c>
      <c r="J1671" s="33" t="s">
        <v>864</v>
      </c>
      <c r="K1671" s="35" t="n">
        <v>59401</v>
      </c>
      <c r="L1671" s="36" t="n">
        <v>2.7</v>
      </c>
      <c r="M1671" s="37" t="n">
        <v>0</v>
      </c>
      <c r="N1671" s="37" t="n">
        <v>1500</v>
      </c>
      <c r="O1671" s="37" t="n">
        <v>0</v>
      </c>
      <c r="P1671" s="33" t="s">
        <v>688</v>
      </c>
    </row>
    <row r="1672" customFormat="false" ht="15" hidden="false" customHeight="false" outlineLevel="0" collapsed="false">
      <c r="A1672" s="33" t="s">
        <v>6628</v>
      </c>
      <c r="B1672" s="33"/>
      <c r="C1672" s="33" t="s">
        <v>1406</v>
      </c>
      <c r="D1672" s="33" t="s">
        <v>1406</v>
      </c>
      <c r="E1672" s="33" t="s">
        <v>842</v>
      </c>
      <c r="F1672" s="33" t="s">
        <v>685</v>
      </c>
      <c r="G1672" s="33" t="s">
        <v>686</v>
      </c>
      <c r="H1672" s="33" t="s">
        <v>687</v>
      </c>
      <c r="I1672" s="33" t="n">
        <v>233</v>
      </c>
      <c r="J1672" s="33" t="s">
        <v>774</v>
      </c>
      <c r="K1672" s="35" t="n">
        <v>64140</v>
      </c>
      <c r="L1672" s="36" t="n">
        <v>3.1</v>
      </c>
      <c r="M1672" s="37" t="n">
        <v>0</v>
      </c>
      <c r="N1672" s="37" t="n">
        <v>2250</v>
      </c>
      <c r="O1672" s="37" t="n">
        <v>0</v>
      </c>
      <c r="P1672" s="33" t="s">
        <v>760</v>
      </c>
    </row>
    <row r="1673" customFormat="false" ht="15" hidden="false" customHeight="false" outlineLevel="0" collapsed="false">
      <c r="A1673" s="33" t="s">
        <v>6629</v>
      </c>
      <c r="B1673" s="33" t="s">
        <v>6630</v>
      </c>
      <c r="C1673" s="33" t="s">
        <v>6631</v>
      </c>
      <c r="D1673" s="33" t="s">
        <v>3720</v>
      </c>
      <c r="E1673" s="33" t="s">
        <v>2677</v>
      </c>
      <c r="F1673" s="33" t="s">
        <v>685</v>
      </c>
      <c r="G1673" s="33" t="s">
        <v>686</v>
      </c>
      <c r="H1673" s="33" t="s">
        <v>750</v>
      </c>
      <c r="I1673" s="33" t="n">
        <v>234</v>
      </c>
      <c r="J1673" s="33" t="s">
        <v>771</v>
      </c>
      <c r="K1673" s="35" t="n">
        <v>84537</v>
      </c>
      <c r="L1673" s="36" t="n">
        <v>7.1</v>
      </c>
      <c r="M1673" s="37" t="n">
        <v>0</v>
      </c>
      <c r="N1673" s="37" t="n">
        <v>15000</v>
      </c>
      <c r="O1673" s="37" t="n">
        <v>0</v>
      </c>
      <c r="P1673" s="33" t="s">
        <v>742</v>
      </c>
    </row>
    <row r="1674" customFormat="false" ht="15" hidden="false" customHeight="false" outlineLevel="0" collapsed="false">
      <c r="A1674" s="33" t="s">
        <v>6632</v>
      </c>
      <c r="B1674" s="33" t="s">
        <v>6633</v>
      </c>
      <c r="C1674" s="33" t="s">
        <v>6634</v>
      </c>
      <c r="D1674" s="33" t="s">
        <v>6635</v>
      </c>
      <c r="E1674" s="33" t="s">
        <v>817</v>
      </c>
      <c r="F1674" s="33" t="s">
        <v>685</v>
      </c>
      <c r="G1674" s="33" t="s">
        <v>686</v>
      </c>
      <c r="H1674" s="33" t="s">
        <v>687</v>
      </c>
      <c r="I1674" s="33" t="n">
        <v>234</v>
      </c>
      <c r="J1674" s="33" t="s">
        <v>698</v>
      </c>
      <c r="K1674" s="35" t="n">
        <v>71644</v>
      </c>
      <c r="L1674" s="36" t="n">
        <v>3.4</v>
      </c>
      <c r="M1674" s="37" t="n">
        <v>720</v>
      </c>
      <c r="N1674" s="37" t="n">
        <v>4200</v>
      </c>
      <c r="O1674" s="37" t="n">
        <v>0</v>
      </c>
      <c r="P1674" s="33" t="s">
        <v>742</v>
      </c>
    </row>
    <row r="1675" customFormat="false" ht="15" hidden="false" customHeight="false" outlineLevel="0" collapsed="false">
      <c r="A1675" s="33" t="s">
        <v>6636</v>
      </c>
      <c r="B1675" s="33"/>
      <c r="C1675" s="33" t="s">
        <v>6637</v>
      </c>
      <c r="D1675" s="33" t="s">
        <v>6637</v>
      </c>
      <c r="E1675" s="33" t="s">
        <v>792</v>
      </c>
      <c r="F1675" s="33" t="s">
        <v>685</v>
      </c>
      <c r="G1675" s="33" t="s">
        <v>686</v>
      </c>
      <c r="H1675" s="33" t="s">
        <v>750</v>
      </c>
      <c r="I1675" s="33" t="n">
        <v>235</v>
      </c>
      <c r="J1675" s="33" t="s">
        <v>789</v>
      </c>
      <c r="K1675" s="35" t="n">
        <v>55816</v>
      </c>
      <c r="L1675" s="36" t="n">
        <v>1.7</v>
      </c>
      <c r="M1675" s="37" t="n">
        <v>750</v>
      </c>
      <c r="N1675" s="37" t="n">
        <v>750</v>
      </c>
      <c r="O1675" s="37" t="n">
        <v>0</v>
      </c>
      <c r="P1675" s="33" t="s">
        <v>688</v>
      </c>
    </row>
    <row r="1676" customFormat="false" ht="15" hidden="false" customHeight="false" outlineLevel="0" collapsed="false">
      <c r="A1676" s="33" t="s">
        <v>6638</v>
      </c>
      <c r="B1676" s="33" t="s">
        <v>6639</v>
      </c>
      <c r="C1676" s="33" t="s">
        <v>6640</v>
      </c>
      <c r="D1676" s="33" t="s">
        <v>6641</v>
      </c>
      <c r="E1676" s="33" t="s">
        <v>824</v>
      </c>
      <c r="F1676" s="33" t="s">
        <v>685</v>
      </c>
      <c r="G1676" s="33" t="s">
        <v>686</v>
      </c>
      <c r="H1676" s="33" t="s">
        <v>764</v>
      </c>
      <c r="I1676" s="33" t="n">
        <v>235</v>
      </c>
      <c r="J1676" s="33" t="s">
        <v>839</v>
      </c>
      <c r="K1676" s="35" t="n">
        <v>72070</v>
      </c>
      <c r="L1676" s="36" t="n">
        <v>4.5</v>
      </c>
      <c r="M1676" s="37" t="n">
        <v>1705</v>
      </c>
      <c r="N1676" s="37" t="n">
        <v>6000</v>
      </c>
      <c r="O1676" s="37" t="n">
        <v>2</v>
      </c>
      <c r="P1676" s="33" t="s">
        <v>742</v>
      </c>
    </row>
    <row r="1677" customFormat="false" ht="15" hidden="false" customHeight="false" outlineLevel="0" collapsed="false">
      <c r="A1677" s="33" t="s">
        <v>6642</v>
      </c>
      <c r="B1677" s="33"/>
      <c r="C1677" s="33" t="s">
        <v>6643</v>
      </c>
      <c r="D1677" s="33" t="s">
        <v>6644</v>
      </c>
      <c r="E1677" s="33" t="s">
        <v>2437</v>
      </c>
      <c r="F1677" s="33" t="s">
        <v>685</v>
      </c>
      <c r="G1677" s="33" t="s">
        <v>686</v>
      </c>
      <c r="H1677" s="33" t="s">
        <v>750</v>
      </c>
      <c r="I1677" s="33" t="n">
        <v>235</v>
      </c>
      <c r="J1677" s="33" t="s">
        <v>768</v>
      </c>
      <c r="K1677" s="35" t="n">
        <v>78677</v>
      </c>
      <c r="L1677" s="36" t="n">
        <v>5.4</v>
      </c>
      <c r="M1677" s="37" t="n">
        <v>1210</v>
      </c>
      <c r="N1677" s="37" t="n">
        <v>23320</v>
      </c>
      <c r="O1677" s="37" t="n">
        <v>0</v>
      </c>
      <c r="P1677" s="33" t="s">
        <v>700</v>
      </c>
    </row>
    <row r="1678" customFormat="false" ht="15" hidden="false" customHeight="false" outlineLevel="0" collapsed="false">
      <c r="A1678" s="33" t="s">
        <v>6645</v>
      </c>
      <c r="B1678" s="33"/>
      <c r="C1678" s="33" t="s">
        <v>6646</v>
      </c>
      <c r="D1678" s="33" t="s">
        <v>6647</v>
      </c>
      <c r="E1678" s="33" t="s">
        <v>842</v>
      </c>
      <c r="F1678" s="33" t="s">
        <v>685</v>
      </c>
      <c r="G1678" s="33" t="s">
        <v>686</v>
      </c>
      <c r="H1678" s="33" t="s">
        <v>750</v>
      </c>
      <c r="I1678" s="33" t="n">
        <v>235</v>
      </c>
      <c r="J1678" s="33" t="s">
        <v>839</v>
      </c>
      <c r="K1678" s="35" t="n">
        <v>62769</v>
      </c>
      <c r="L1678" s="36" t="n">
        <v>2.8</v>
      </c>
      <c r="M1678" s="37" t="n">
        <v>0</v>
      </c>
      <c r="N1678" s="37" t="n">
        <v>46</v>
      </c>
      <c r="O1678" s="37" t="n">
        <v>0</v>
      </c>
      <c r="P1678" s="33" t="s">
        <v>700</v>
      </c>
    </row>
    <row r="1679" customFormat="false" ht="15" hidden="false" customHeight="false" outlineLevel="0" collapsed="false">
      <c r="A1679" s="33" t="s">
        <v>6648</v>
      </c>
      <c r="B1679" s="33" t="s">
        <v>6649</v>
      </c>
      <c r="C1679" s="33" t="s">
        <v>6650</v>
      </c>
      <c r="D1679" s="33" t="s">
        <v>6651</v>
      </c>
      <c r="E1679" s="33" t="s">
        <v>5779</v>
      </c>
      <c r="F1679" s="33" t="s">
        <v>685</v>
      </c>
      <c r="G1679" s="33" t="s">
        <v>686</v>
      </c>
      <c r="H1679" s="33" t="s">
        <v>767</v>
      </c>
      <c r="I1679" s="33" t="n">
        <v>236</v>
      </c>
      <c r="J1679" s="33" t="s">
        <v>703</v>
      </c>
      <c r="K1679" s="35" t="n">
        <v>77210</v>
      </c>
      <c r="L1679" s="36" t="n">
        <v>4.7</v>
      </c>
      <c r="M1679" s="37" t="n">
        <v>0</v>
      </c>
      <c r="N1679" s="37" t="n">
        <v>5100</v>
      </c>
      <c r="O1679" s="37" t="n">
        <v>0</v>
      </c>
      <c r="P1679" s="33" t="s">
        <v>692</v>
      </c>
    </row>
    <row r="1680" customFormat="false" ht="15" hidden="false" customHeight="false" outlineLevel="0" collapsed="false">
      <c r="A1680" s="33" t="s">
        <v>6652</v>
      </c>
      <c r="B1680" s="33"/>
      <c r="C1680" s="33" t="s">
        <v>6653</v>
      </c>
      <c r="D1680" s="33" t="s">
        <v>6537</v>
      </c>
      <c r="E1680" s="33" t="s">
        <v>6538</v>
      </c>
      <c r="F1680" s="33" t="s">
        <v>685</v>
      </c>
      <c r="G1680" s="33" t="s">
        <v>686</v>
      </c>
      <c r="H1680" s="33" t="s">
        <v>687</v>
      </c>
      <c r="I1680" s="33" t="n">
        <v>236</v>
      </c>
      <c r="J1680" s="33" t="s">
        <v>765</v>
      </c>
      <c r="K1680" s="35" t="n">
        <v>92680</v>
      </c>
      <c r="L1680" s="36" t="n">
        <v>7.7</v>
      </c>
      <c r="M1680" s="37" t="n">
        <v>426</v>
      </c>
      <c r="N1680" s="37" t="n">
        <v>18000</v>
      </c>
      <c r="O1680" s="37" t="n">
        <v>1</v>
      </c>
      <c r="P1680" s="33" t="s">
        <v>760</v>
      </c>
    </row>
    <row r="1681" customFormat="false" ht="15" hidden="false" customHeight="false" outlineLevel="0" collapsed="false">
      <c r="A1681" s="33" t="s">
        <v>6654</v>
      </c>
      <c r="B1681" s="33" t="s">
        <v>6655</v>
      </c>
      <c r="C1681" s="33" t="s">
        <v>6656</v>
      </c>
      <c r="D1681" s="33" t="s">
        <v>6657</v>
      </c>
      <c r="E1681" s="33" t="s">
        <v>3375</v>
      </c>
      <c r="F1681" s="33" t="s">
        <v>685</v>
      </c>
      <c r="G1681" s="33" t="s">
        <v>686</v>
      </c>
      <c r="H1681" s="33" t="s">
        <v>764</v>
      </c>
      <c r="I1681" s="33" t="n">
        <v>236</v>
      </c>
      <c r="J1681" s="33" t="s">
        <v>864</v>
      </c>
      <c r="K1681" s="35" t="n">
        <v>79706</v>
      </c>
      <c r="L1681" s="36" t="n">
        <v>5.8</v>
      </c>
      <c r="M1681" s="37" t="n">
        <v>2680</v>
      </c>
      <c r="N1681" s="37" t="n">
        <v>73122</v>
      </c>
      <c r="O1681" s="37" t="n">
        <v>24</v>
      </c>
      <c r="P1681" s="33" t="s">
        <v>711</v>
      </c>
    </row>
    <row r="1682" customFormat="false" ht="15" hidden="false" customHeight="false" outlineLevel="0" collapsed="false">
      <c r="A1682" s="33" t="s">
        <v>6658</v>
      </c>
      <c r="B1682" s="33"/>
      <c r="C1682" s="33" t="s">
        <v>1796</v>
      </c>
      <c r="D1682" s="33" t="s">
        <v>6659</v>
      </c>
      <c r="E1682" s="33" t="s">
        <v>2437</v>
      </c>
      <c r="F1682" s="33" t="s">
        <v>685</v>
      </c>
      <c r="G1682" s="33" t="s">
        <v>686</v>
      </c>
      <c r="H1682" s="33" t="s">
        <v>750</v>
      </c>
      <c r="I1682" s="33" t="n">
        <v>237</v>
      </c>
      <c r="J1682" s="33" t="s">
        <v>778</v>
      </c>
      <c r="K1682" s="35" t="n">
        <v>67963</v>
      </c>
      <c r="L1682" s="36" t="n">
        <v>3.7</v>
      </c>
      <c r="M1682" s="37" t="n">
        <v>10</v>
      </c>
      <c r="N1682" s="37" t="n">
        <v>860</v>
      </c>
      <c r="O1682" s="37" t="n">
        <v>0</v>
      </c>
      <c r="P1682" s="33" t="s">
        <v>700</v>
      </c>
    </row>
    <row r="1683" customFormat="false" ht="15" hidden="false" customHeight="false" outlineLevel="0" collapsed="false">
      <c r="A1683" s="33" t="s">
        <v>6660</v>
      </c>
      <c r="B1683" s="33" t="s">
        <v>6661</v>
      </c>
      <c r="C1683" s="33" t="s">
        <v>6662</v>
      </c>
      <c r="D1683" s="33" t="s">
        <v>6663</v>
      </c>
      <c r="E1683" s="33" t="s">
        <v>2215</v>
      </c>
      <c r="F1683" s="33" t="s">
        <v>685</v>
      </c>
      <c r="G1683" s="33" t="s">
        <v>686</v>
      </c>
      <c r="H1683" s="33" t="s">
        <v>3806</v>
      </c>
      <c r="I1683" s="33" t="n">
        <v>237</v>
      </c>
      <c r="J1683" s="33" t="s">
        <v>751</v>
      </c>
      <c r="K1683" s="35" t="n">
        <v>73362</v>
      </c>
      <c r="L1683" s="36" t="n">
        <v>3.7</v>
      </c>
      <c r="M1683" s="37" t="n">
        <v>2550</v>
      </c>
      <c r="N1683" s="37" t="n">
        <v>5000</v>
      </c>
      <c r="O1683" s="37" t="n">
        <v>4</v>
      </c>
      <c r="P1683" s="33" t="s">
        <v>723</v>
      </c>
    </row>
    <row r="1684" customFormat="false" ht="15" hidden="false" customHeight="false" outlineLevel="0" collapsed="false">
      <c r="A1684" s="33" t="s">
        <v>6664</v>
      </c>
      <c r="B1684" s="33" t="s">
        <v>6665</v>
      </c>
      <c r="C1684" s="33" t="s">
        <v>3425</v>
      </c>
      <c r="D1684" s="33" t="s">
        <v>6552</v>
      </c>
      <c r="E1684" s="33" t="s">
        <v>2319</v>
      </c>
      <c r="F1684" s="33" t="s">
        <v>685</v>
      </c>
      <c r="G1684" s="33" t="s">
        <v>686</v>
      </c>
      <c r="H1684" s="33" t="s">
        <v>687</v>
      </c>
      <c r="I1684" s="33" t="n">
        <v>237</v>
      </c>
      <c r="J1684" s="33" t="s">
        <v>789</v>
      </c>
      <c r="K1684" s="35" t="n">
        <v>88128</v>
      </c>
      <c r="L1684" s="36" t="n">
        <v>6.5</v>
      </c>
      <c r="M1684" s="37" t="n">
        <v>90</v>
      </c>
      <c r="N1684" s="37" t="n">
        <v>4600</v>
      </c>
      <c r="O1684" s="37" t="n">
        <v>1</v>
      </c>
      <c r="P1684" s="33" t="s">
        <v>742</v>
      </c>
    </row>
    <row r="1685" customFormat="false" ht="15" hidden="false" customHeight="false" outlineLevel="0" collapsed="false">
      <c r="A1685" s="33" t="s">
        <v>6666</v>
      </c>
      <c r="B1685" s="33" t="s">
        <v>6667</v>
      </c>
      <c r="C1685" s="33" t="s">
        <v>6668</v>
      </c>
      <c r="D1685" s="33" t="s">
        <v>1981</v>
      </c>
      <c r="E1685" s="33" t="s">
        <v>2437</v>
      </c>
      <c r="F1685" s="33" t="s">
        <v>685</v>
      </c>
      <c r="G1685" s="33" t="s">
        <v>686</v>
      </c>
      <c r="H1685" s="33" t="s">
        <v>733</v>
      </c>
      <c r="I1685" s="33" t="n">
        <v>238</v>
      </c>
      <c r="J1685" s="33" t="s">
        <v>768</v>
      </c>
      <c r="K1685" s="35" t="n">
        <v>80182</v>
      </c>
      <c r="L1685" s="36" t="n">
        <v>5.7</v>
      </c>
      <c r="M1685" s="37" t="n">
        <v>12765</v>
      </c>
      <c r="N1685" s="37" t="n">
        <v>6388</v>
      </c>
      <c r="O1685" s="37" t="n">
        <v>37</v>
      </c>
      <c r="P1685" s="33" t="s">
        <v>742</v>
      </c>
    </row>
    <row r="1686" customFormat="false" ht="15" hidden="false" customHeight="false" outlineLevel="0" collapsed="false">
      <c r="A1686" s="33" t="s">
        <v>6669</v>
      </c>
      <c r="B1686" s="33" t="s">
        <v>6670</v>
      </c>
      <c r="C1686" s="33" t="s">
        <v>6671</v>
      </c>
      <c r="D1686" s="33" t="s">
        <v>6672</v>
      </c>
      <c r="E1686" s="33" t="s">
        <v>3119</v>
      </c>
      <c r="F1686" s="33" t="s">
        <v>685</v>
      </c>
      <c r="G1686" s="33" t="s">
        <v>686</v>
      </c>
      <c r="H1686" s="33" t="s">
        <v>750</v>
      </c>
      <c r="I1686" s="33" t="n">
        <v>239</v>
      </c>
      <c r="J1686" s="33" t="s">
        <v>765</v>
      </c>
      <c r="K1686" s="35" t="n">
        <v>64242</v>
      </c>
      <c r="L1686" s="36" t="n">
        <v>3</v>
      </c>
      <c r="M1686" s="37" t="n">
        <v>950</v>
      </c>
      <c r="N1686" s="37" t="n">
        <v>7500</v>
      </c>
      <c r="O1686" s="37" t="n">
        <v>1</v>
      </c>
      <c r="P1686" s="33" t="s">
        <v>860</v>
      </c>
    </row>
    <row r="1687" customFormat="false" ht="15" hidden="false" customHeight="false" outlineLevel="0" collapsed="false">
      <c r="A1687" s="33" t="s">
        <v>6673</v>
      </c>
      <c r="B1687" s="33"/>
      <c r="C1687" s="33" t="s">
        <v>6674</v>
      </c>
      <c r="D1687" s="33" t="s">
        <v>6675</v>
      </c>
      <c r="E1687" s="33" t="s">
        <v>3119</v>
      </c>
      <c r="F1687" s="33" t="s">
        <v>685</v>
      </c>
      <c r="G1687" s="33" t="s">
        <v>686</v>
      </c>
      <c r="H1687" s="33" t="s">
        <v>750</v>
      </c>
      <c r="I1687" s="33" t="n">
        <v>239</v>
      </c>
      <c r="J1687" s="33" t="s">
        <v>765</v>
      </c>
      <c r="K1687" s="35" t="n">
        <v>64720</v>
      </c>
      <c r="L1687" s="36" t="n">
        <v>3.1</v>
      </c>
      <c r="M1687" s="37" t="n">
        <v>787</v>
      </c>
      <c r="N1687" s="37" t="n">
        <v>9462</v>
      </c>
      <c r="O1687" s="37" t="n">
        <v>0</v>
      </c>
      <c r="P1687" s="33" t="s">
        <v>760</v>
      </c>
    </row>
    <row r="1688" customFormat="false" ht="15" hidden="false" customHeight="false" outlineLevel="0" collapsed="false">
      <c r="A1688" s="33" t="s">
        <v>6676</v>
      </c>
      <c r="B1688" s="33" t="s">
        <v>6677</v>
      </c>
      <c r="C1688" s="33" t="s">
        <v>6678</v>
      </c>
      <c r="D1688" s="33" t="s">
        <v>6679</v>
      </c>
      <c r="E1688" s="33" t="s">
        <v>4368</v>
      </c>
      <c r="F1688" s="33" t="s">
        <v>685</v>
      </c>
      <c r="G1688" s="33" t="s">
        <v>686</v>
      </c>
      <c r="H1688" s="33" t="s">
        <v>687</v>
      </c>
      <c r="I1688" s="33" t="n">
        <v>240</v>
      </c>
      <c r="J1688" s="33" t="s">
        <v>789</v>
      </c>
      <c r="K1688" s="35" t="n">
        <v>69391</v>
      </c>
      <c r="L1688" s="36" t="n">
        <v>3.2</v>
      </c>
      <c r="M1688" s="37" t="n">
        <v>3000</v>
      </c>
      <c r="N1688" s="37" t="n">
        <v>10100</v>
      </c>
      <c r="O1688" s="37" t="n">
        <v>1</v>
      </c>
      <c r="P1688" s="33" t="s">
        <v>688</v>
      </c>
    </row>
    <row r="1689" customFormat="false" ht="15" hidden="false" customHeight="false" outlineLevel="0" collapsed="false">
      <c r="A1689" s="33" t="s">
        <v>6680</v>
      </c>
      <c r="B1689" s="33" t="s">
        <v>6681</v>
      </c>
      <c r="C1689" s="33" t="s">
        <v>6682</v>
      </c>
      <c r="D1689" s="33" t="s">
        <v>6683</v>
      </c>
      <c r="E1689" s="33" t="s">
        <v>6538</v>
      </c>
      <c r="F1689" s="33" t="s">
        <v>685</v>
      </c>
      <c r="G1689" s="33" t="s">
        <v>686</v>
      </c>
      <c r="H1689" s="33" t="s">
        <v>687</v>
      </c>
      <c r="I1689" s="33" t="n">
        <v>240</v>
      </c>
      <c r="J1689" s="33" t="s">
        <v>751</v>
      </c>
      <c r="K1689" s="35" t="n">
        <v>66527</v>
      </c>
      <c r="L1689" s="36" t="n">
        <v>3</v>
      </c>
      <c r="M1689" s="37" t="n">
        <v>320</v>
      </c>
      <c r="N1689" s="37" t="n">
        <v>5823</v>
      </c>
      <c r="O1689" s="37" t="n">
        <v>1</v>
      </c>
      <c r="P1689" s="33" t="s">
        <v>742</v>
      </c>
    </row>
    <row r="1690" customFormat="false" ht="15" hidden="false" customHeight="false" outlineLevel="0" collapsed="false">
      <c r="A1690" s="33" t="s">
        <v>6684</v>
      </c>
      <c r="B1690" s="33" t="s">
        <v>6685</v>
      </c>
      <c r="C1690" s="33" t="s">
        <v>6686</v>
      </c>
      <c r="D1690" s="33" t="s">
        <v>2856</v>
      </c>
      <c r="E1690" s="33" t="s">
        <v>788</v>
      </c>
      <c r="F1690" s="33" t="s">
        <v>685</v>
      </c>
      <c r="G1690" s="33" t="s">
        <v>686</v>
      </c>
      <c r="H1690" s="33" t="s">
        <v>687</v>
      </c>
      <c r="I1690" s="33" t="n">
        <v>240</v>
      </c>
      <c r="J1690" s="33" t="s">
        <v>785</v>
      </c>
      <c r="K1690" s="35" t="n">
        <v>50466</v>
      </c>
      <c r="L1690" s="36" t="n">
        <v>2.4</v>
      </c>
      <c r="M1690" s="37" t="n">
        <v>1389</v>
      </c>
      <c r="N1690" s="37" t="n">
        <v>13767</v>
      </c>
      <c r="O1690" s="37" t="n">
        <v>0</v>
      </c>
      <c r="P1690" s="33" t="s">
        <v>760</v>
      </c>
    </row>
    <row r="1691" customFormat="false" ht="15" hidden="false" customHeight="false" outlineLevel="0" collapsed="false">
      <c r="A1691" s="33" t="s">
        <v>6687</v>
      </c>
      <c r="B1691" s="33" t="s">
        <v>6688</v>
      </c>
      <c r="C1691" s="33" t="s">
        <v>6689</v>
      </c>
      <c r="D1691" s="33" t="s">
        <v>6690</v>
      </c>
      <c r="E1691" s="33" t="s">
        <v>788</v>
      </c>
      <c r="F1691" s="33" t="s">
        <v>685</v>
      </c>
      <c r="G1691" s="33" t="s">
        <v>686</v>
      </c>
      <c r="H1691" s="33" t="s">
        <v>687</v>
      </c>
      <c r="I1691" s="33" t="n">
        <v>240</v>
      </c>
      <c r="J1691" s="33" t="s">
        <v>785</v>
      </c>
      <c r="K1691" s="35" t="n">
        <v>58749</v>
      </c>
      <c r="L1691" s="36" t="n">
        <v>3</v>
      </c>
      <c r="M1691" s="37" t="n">
        <v>0</v>
      </c>
      <c r="N1691" s="37" t="n">
        <v>737</v>
      </c>
      <c r="O1691" s="37" t="n">
        <v>0</v>
      </c>
      <c r="P1691" s="33" t="s">
        <v>688</v>
      </c>
    </row>
    <row r="1692" customFormat="false" ht="15" hidden="false" customHeight="false" outlineLevel="0" collapsed="false">
      <c r="A1692" s="33" t="s">
        <v>6691</v>
      </c>
      <c r="B1692" s="33" t="s">
        <v>6692</v>
      </c>
      <c r="C1692" s="33" t="s">
        <v>6693</v>
      </c>
      <c r="D1692" s="33" t="s">
        <v>6694</v>
      </c>
      <c r="E1692" s="33" t="s">
        <v>3995</v>
      </c>
      <c r="F1692" s="33" t="s">
        <v>685</v>
      </c>
      <c r="G1692" s="33" t="s">
        <v>686</v>
      </c>
      <c r="H1692" s="33" t="s">
        <v>687</v>
      </c>
      <c r="I1692" s="33" t="n">
        <v>240</v>
      </c>
      <c r="J1692" s="33" t="s">
        <v>703</v>
      </c>
      <c r="K1692" s="35" t="n">
        <v>71820</v>
      </c>
      <c r="L1692" s="36" t="n">
        <v>3.1</v>
      </c>
      <c r="M1692" s="37" t="n">
        <v>0</v>
      </c>
      <c r="N1692" s="37" t="n">
        <v>9000</v>
      </c>
      <c r="O1692" s="37" t="n">
        <v>0</v>
      </c>
      <c r="P1692" s="33" t="s">
        <v>723</v>
      </c>
    </row>
    <row r="1693" customFormat="false" ht="15" hidden="false" customHeight="false" outlineLevel="0" collapsed="false">
      <c r="A1693" s="33" t="s">
        <v>6695</v>
      </c>
      <c r="B1693" s="33" t="s">
        <v>6696</v>
      </c>
      <c r="C1693" s="33" t="s">
        <v>6697</v>
      </c>
      <c r="D1693" s="33" t="s">
        <v>6698</v>
      </c>
      <c r="E1693" s="33" t="s">
        <v>5590</v>
      </c>
      <c r="F1693" s="33" t="s">
        <v>685</v>
      </c>
      <c r="G1693" s="33" t="s">
        <v>686</v>
      </c>
      <c r="H1693" s="33" t="s">
        <v>733</v>
      </c>
      <c r="I1693" s="33" t="n">
        <v>240</v>
      </c>
      <c r="J1693" s="33" t="s">
        <v>681</v>
      </c>
      <c r="K1693" s="35" t="n">
        <v>55119</v>
      </c>
      <c r="L1693" s="36" t="n">
        <v>2.7</v>
      </c>
      <c r="M1693" s="37" t="n">
        <v>960</v>
      </c>
      <c r="N1693" s="37" t="n">
        <v>12000</v>
      </c>
      <c r="O1693" s="37" t="n">
        <v>1</v>
      </c>
      <c r="P1693" s="33" t="s">
        <v>688</v>
      </c>
    </row>
    <row r="1694" customFormat="false" ht="15" hidden="false" customHeight="false" outlineLevel="0" collapsed="false">
      <c r="A1694" s="33" t="s">
        <v>6699</v>
      </c>
      <c r="B1694" s="33" t="s">
        <v>6700</v>
      </c>
      <c r="C1694" s="33" t="s">
        <v>6701</v>
      </c>
      <c r="D1694" s="33" t="s">
        <v>6702</v>
      </c>
      <c r="E1694" s="33" t="s">
        <v>2437</v>
      </c>
      <c r="F1694" s="33" t="s">
        <v>685</v>
      </c>
      <c r="G1694" s="33" t="s">
        <v>686</v>
      </c>
      <c r="H1694" s="33" t="s">
        <v>687</v>
      </c>
      <c r="I1694" s="33" t="n">
        <v>240</v>
      </c>
      <c r="J1694" s="33" t="s">
        <v>768</v>
      </c>
      <c r="K1694" s="35" t="n">
        <v>68533</v>
      </c>
      <c r="L1694" s="36" t="n">
        <v>3.8</v>
      </c>
      <c r="M1694" s="37" t="n">
        <v>785</v>
      </c>
      <c r="N1694" s="37" t="n">
        <v>5425</v>
      </c>
      <c r="O1694" s="37" t="n">
        <v>0</v>
      </c>
      <c r="P1694" s="33" t="s">
        <v>688</v>
      </c>
    </row>
    <row r="1695" customFormat="false" ht="15" hidden="false" customHeight="false" outlineLevel="0" collapsed="false">
      <c r="A1695" s="33" t="s">
        <v>6703</v>
      </c>
      <c r="B1695" s="33" t="s">
        <v>6704</v>
      </c>
      <c r="C1695" s="33" t="s">
        <v>6705</v>
      </c>
      <c r="D1695" s="33" t="s">
        <v>6706</v>
      </c>
      <c r="E1695" s="33" t="s">
        <v>2592</v>
      </c>
      <c r="F1695" s="33" t="s">
        <v>685</v>
      </c>
      <c r="G1695" s="33" t="s">
        <v>686</v>
      </c>
      <c r="H1695" s="33" t="s">
        <v>687</v>
      </c>
      <c r="I1695" s="33" t="n">
        <v>240</v>
      </c>
      <c r="J1695" s="33" t="s">
        <v>768</v>
      </c>
      <c r="K1695" s="35" t="n">
        <v>63795</v>
      </c>
      <c r="L1695" s="36" t="n">
        <v>2.8</v>
      </c>
      <c r="M1695" s="37" t="n">
        <v>2369</v>
      </c>
      <c r="N1695" s="37" t="n">
        <v>8085</v>
      </c>
      <c r="O1695" s="37" t="n">
        <v>7</v>
      </c>
      <c r="P1695" s="33" t="s">
        <v>692</v>
      </c>
    </row>
    <row r="1696" customFormat="false" ht="15" hidden="false" customHeight="false" outlineLevel="0" collapsed="false">
      <c r="A1696" s="33" t="s">
        <v>6707</v>
      </c>
      <c r="B1696" s="33" t="s">
        <v>6708</v>
      </c>
      <c r="C1696" s="33" t="s">
        <v>6709</v>
      </c>
      <c r="D1696" s="33" t="s">
        <v>6710</v>
      </c>
      <c r="E1696" s="33" t="s">
        <v>2592</v>
      </c>
      <c r="F1696" s="33" t="s">
        <v>685</v>
      </c>
      <c r="G1696" s="33" t="s">
        <v>686</v>
      </c>
      <c r="H1696" s="33" t="s">
        <v>687</v>
      </c>
      <c r="I1696" s="33" t="n">
        <v>240</v>
      </c>
      <c r="J1696" s="33" t="s">
        <v>799</v>
      </c>
      <c r="K1696" s="35" t="n">
        <v>67315</v>
      </c>
      <c r="L1696" s="36" t="n">
        <v>3.4</v>
      </c>
      <c r="M1696" s="37" t="n">
        <v>0</v>
      </c>
      <c r="N1696" s="37" t="n">
        <v>1000</v>
      </c>
      <c r="O1696" s="37" t="n">
        <v>1</v>
      </c>
      <c r="P1696" s="33" t="s">
        <v>692</v>
      </c>
    </row>
    <row r="1697" customFormat="false" ht="15" hidden="false" customHeight="false" outlineLevel="0" collapsed="false">
      <c r="A1697" s="33" t="s">
        <v>6711</v>
      </c>
      <c r="B1697" s="33" t="s">
        <v>6712</v>
      </c>
      <c r="C1697" s="33" t="s">
        <v>6713</v>
      </c>
      <c r="D1697" s="33" t="s">
        <v>6713</v>
      </c>
      <c r="E1697" s="33" t="s">
        <v>5590</v>
      </c>
      <c r="F1697" s="33" t="s">
        <v>685</v>
      </c>
      <c r="G1697" s="33" t="s">
        <v>686</v>
      </c>
      <c r="H1697" s="33" t="s">
        <v>750</v>
      </c>
      <c r="I1697" s="33" t="n">
        <v>241</v>
      </c>
      <c r="J1697" s="33" t="s">
        <v>703</v>
      </c>
      <c r="K1697" s="35" t="n">
        <v>55966</v>
      </c>
      <c r="L1697" s="36" t="n">
        <v>2.7</v>
      </c>
      <c r="M1697" s="37" t="n">
        <v>200</v>
      </c>
      <c r="N1697" s="37" t="n">
        <v>3000</v>
      </c>
      <c r="O1697" s="37" t="n">
        <v>0</v>
      </c>
      <c r="P1697" s="33" t="s">
        <v>692</v>
      </c>
    </row>
    <row r="1698" customFormat="false" ht="15" hidden="false" customHeight="false" outlineLevel="0" collapsed="false">
      <c r="A1698" s="33" t="s">
        <v>6714</v>
      </c>
      <c r="B1698" s="33" t="s">
        <v>6715</v>
      </c>
      <c r="C1698" s="33" t="s">
        <v>6716</v>
      </c>
      <c r="D1698" s="33" t="s">
        <v>6717</v>
      </c>
      <c r="E1698" s="33" t="s">
        <v>5590</v>
      </c>
      <c r="F1698" s="33" t="s">
        <v>685</v>
      </c>
      <c r="G1698" s="33" t="s">
        <v>686</v>
      </c>
      <c r="H1698" s="33" t="s">
        <v>733</v>
      </c>
      <c r="I1698" s="33" t="n">
        <v>241</v>
      </c>
      <c r="J1698" s="33" t="s">
        <v>703</v>
      </c>
      <c r="K1698" s="35" t="n">
        <v>76081</v>
      </c>
      <c r="L1698" s="36" t="n">
        <v>5.8</v>
      </c>
      <c r="M1698" s="37" t="n">
        <v>200</v>
      </c>
      <c r="N1698" s="37" t="n">
        <v>4000</v>
      </c>
      <c r="O1698" s="37" t="n">
        <v>0</v>
      </c>
      <c r="P1698" s="33" t="s">
        <v>692</v>
      </c>
    </row>
    <row r="1699" customFormat="false" ht="15" hidden="false" customHeight="false" outlineLevel="0" collapsed="false">
      <c r="A1699" s="33" t="s">
        <v>6718</v>
      </c>
      <c r="B1699" s="33" t="s">
        <v>6719</v>
      </c>
      <c r="C1699" s="33" t="s">
        <v>6720</v>
      </c>
      <c r="D1699" s="33" t="s">
        <v>6721</v>
      </c>
      <c r="E1699" s="33" t="s">
        <v>5913</v>
      </c>
      <c r="F1699" s="33" t="s">
        <v>685</v>
      </c>
      <c r="G1699" s="33" t="s">
        <v>686</v>
      </c>
      <c r="H1699" s="33" t="s">
        <v>687</v>
      </c>
      <c r="I1699" s="33" t="n">
        <v>242</v>
      </c>
      <c r="J1699" s="33" t="s">
        <v>864</v>
      </c>
      <c r="K1699" s="35" t="n">
        <v>62863</v>
      </c>
      <c r="L1699" s="36" t="n">
        <v>3.1</v>
      </c>
      <c r="M1699" s="37" t="n">
        <v>0</v>
      </c>
      <c r="N1699" s="37" t="n">
        <v>2500</v>
      </c>
      <c r="O1699" s="37" t="n">
        <v>0</v>
      </c>
      <c r="P1699" s="33" t="s">
        <v>692</v>
      </c>
    </row>
    <row r="1700" customFormat="false" ht="15" hidden="false" customHeight="false" outlineLevel="0" collapsed="false">
      <c r="A1700" s="33" t="s">
        <v>6722</v>
      </c>
      <c r="B1700" s="33"/>
      <c r="C1700" s="33" t="s">
        <v>6723</v>
      </c>
      <c r="D1700" s="33" t="s">
        <v>6724</v>
      </c>
      <c r="E1700" s="33" t="s">
        <v>5913</v>
      </c>
      <c r="F1700" s="33" t="s">
        <v>685</v>
      </c>
      <c r="G1700" s="33" t="s">
        <v>686</v>
      </c>
      <c r="H1700" s="33" t="s">
        <v>687</v>
      </c>
      <c r="I1700" s="33" t="n">
        <v>242</v>
      </c>
      <c r="J1700" s="33" t="s">
        <v>785</v>
      </c>
      <c r="K1700" s="35" t="n">
        <v>51481</v>
      </c>
      <c r="L1700" s="36" t="n">
        <v>2.3</v>
      </c>
      <c r="M1700" s="37" t="n">
        <v>0</v>
      </c>
      <c r="N1700" s="37" t="n">
        <v>6000</v>
      </c>
      <c r="O1700" s="37" t="n">
        <v>0</v>
      </c>
      <c r="P1700" s="33" t="s">
        <v>692</v>
      </c>
    </row>
    <row r="1701" customFormat="false" ht="15" hidden="false" customHeight="false" outlineLevel="0" collapsed="false">
      <c r="A1701" s="33" t="s">
        <v>6725</v>
      </c>
      <c r="B1701" s="33"/>
      <c r="C1701" s="33" t="s">
        <v>6726</v>
      </c>
      <c r="D1701" s="33" t="s">
        <v>6726</v>
      </c>
      <c r="E1701" s="33" t="s">
        <v>788</v>
      </c>
      <c r="F1701" s="33" t="s">
        <v>685</v>
      </c>
      <c r="G1701" s="33" t="s">
        <v>686</v>
      </c>
      <c r="H1701" s="33" t="s">
        <v>687</v>
      </c>
      <c r="I1701" s="33" t="n">
        <v>242</v>
      </c>
      <c r="J1701" s="33" t="s">
        <v>746</v>
      </c>
      <c r="K1701" s="35" t="n">
        <v>58357</v>
      </c>
      <c r="L1701" s="36" t="n">
        <v>2.6</v>
      </c>
      <c r="M1701" s="37" t="n">
        <v>0</v>
      </c>
      <c r="N1701" s="37" t="n">
        <v>7100</v>
      </c>
      <c r="O1701" s="37" t="n">
        <v>2</v>
      </c>
      <c r="P1701" s="33" t="s">
        <v>723</v>
      </c>
    </row>
    <row r="1702" customFormat="false" ht="15" hidden="false" customHeight="false" outlineLevel="0" collapsed="false">
      <c r="A1702" s="33" t="s">
        <v>6727</v>
      </c>
      <c r="B1702" s="33" t="s">
        <v>6728</v>
      </c>
      <c r="C1702" s="33" t="s">
        <v>6729</v>
      </c>
      <c r="D1702" s="33" t="s">
        <v>6730</v>
      </c>
      <c r="E1702" s="33" t="s">
        <v>2215</v>
      </c>
      <c r="F1702" s="33" t="s">
        <v>685</v>
      </c>
      <c r="G1702" s="33" t="s">
        <v>686</v>
      </c>
      <c r="H1702" s="33" t="s">
        <v>687</v>
      </c>
      <c r="I1702" s="33" t="n">
        <v>242</v>
      </c>
      <c r="J1702" s="33" t="s">
        <v>751</v>
      </c>
      <c r="K1702" s="35" t="n">
        <v>73737</v>
      </c>
      <c r="L1702" s="36" t="n">
        <v>3.8</v>
      </c>
      <c r="M1702" s="37" t="n">
        <v>200</v>
      </c>
      <c r="N1702" s="37" t="n">
        <v>4000</v>
      </c>
      <c r="O1702" s="37" t="n">
        <v>1</v>
      </c>
      <c r="P1702" s="33" t="s">
        <v>688</v>
      </c>
    </row>
    <row r="1703" customFormat="false" ht="15" hidden="false" customHeight="false" outlineLevel="0" collapsed="false">
      <c r="A1703" s="33" t="s">
        <v>6731</v>
      </c>
      <c r="B1703" s="33"/>
      <c r="C1703" s="33" t="s">
        <v>6732</v>
      </c>
      <c r="D1703" s="33" t="s">
        <v>6733</v>
      </c>
      <c r="E1703" s="33" t="s">
        <v>2319</v>
      </c>
      <c r="F1703" s="33" t="s">
        <v>883</v>
      </c>
      <c r="G1703" s="33" t="s">
        <v>686</v>
      </c>
      <c r="H1703" s="33" t="s">
        <v>904</v>
      </c>
      <c r="I1703" s="33" t="n">
        <v>242</v>
      </c>
      <c r="J1703" s="33" t="s">
        <v>703</v>
      </c>
      <c r="K1703" s="35" t="n">
        <v>88769</v>
      </c>
      <c r="L1703" s="36" t="n">
        <v>5.9</v>
      </c>
      <c r="M1703" s="37" t="n">
        <v>0</v>
      </c>
      <c r="N1703" s="37" t="n">
        <v>0</v>
      </c>
      <c r="O1703" s="37" t="n">
        <v>0</v>
      </c>
      <c r="P1703" s="33"/>
    </row>
    <row r="1704" customFormat="false" ht="15" hidden="false" customHeight="false" outlineLevel="0" collapsed="false">
      <c r="A1704" s="33" t="s">
        <v>6734</v>
      </c>
      <c r="B1704" s="33" t="s">
        <v>6735</v>
      </c>
      <c r="C1704" s="33" t="s">
        <v>6736</v>
      </c>
      <c r="D1704" s="33" t="s">
        <v>6737</v>
      </c>
      <c r="E1704" s="33" t="s">
        <v>5779</v>
      </c>
      <c r="F1704" s="33" t="s">
        <v>685</v>
      </c>
      <c r="G1704" s="33" t="s">
        <v>686</v>
      </c>
      <c r="H1704" s="33" t="s">
        <v>687</v>
      </c>
      <c r="I1704" s="33" t="n">
        <v>243</v>
      </c>
      <c r="J1704" s="33" t="s">
        <v>703</v>
      </c>
      <c r="K1704" s="35" t="n">
        <v>69047</v>
      </c>
      <c r="L1704" s="36" t="n">
        <v>4.1</v>
      </c>
      <c r="M1704" s="37" t="n">
        <v>100</v>
      </c>
      <c r="N1704" s="37" t="n">
        <v>8700</v>
      </c>
      <c r="O1704" s="37" t="n">
        <v>0</v>
      </c>
      <c r="P1704" s="33" t="s">
        <v>760</v>
      </c>
    </row>
    <row r="1705" customFormat="false" ht="15" hidden="false" customHeight="false" outlineLevel="0" collapsed="false">
      <c r="A1705" s="33" t="s">
        <v>6738</v>
      </c>
      <c r="B1705" s="33"/>
      <c r="C1705" s="33" t="s">
        <v>6739</v>
      </c>
      <c r="D1705" s="33" t="s">
        <v>5303</v>
      </c>
      <c r="E1705" s="33" t="s">
        <v>3336</v>
      </c>
      <c r="F1705" s="33" t="s">
        <v>685</v>
      </c>
      <c r="G1705" s="33" t="s">
        <v>686</v>
      </c>
      <c r="H1705" s="33" t="s">
        <v>750</v>
      </c>
      <c r="I1705" s="33" t="n">
        <v>243</v>
      </c>
      <c r="J1705" s="33" t="s">
        <v>746</v>
      </c>
      <c r="K1705" s="35" t="n">
        <v>94812</v>
      </c>
      <c r="L1705" s="36" t="n">
        <v>7.2</v>
      </c>
      <c r="M1705" s="37" t="n">
        <v>40</v>
      </c>
      <c r="N1705" s="37" t="n">
        <v>600</v>
      </c>
      <c r="O1705" s="37" t="n">
        <v>1</v>
      </c>
      <c r="P1705" s="33" t="s">
        <v>700</v>
      </c>
    </row>
    <row r="1706" customFormat="false" ht="15" hidden="false" customHeight="false" outlineLevel="0" collapsed="false">
      <c r="A1706" s="33" t="s">
        <v>6740</v>
      </c>
      <c r="B1706" s="33"/>
      <c r="C1706" s="33" t="s">
        <v>6741</v>
      </c>
      <c r="D1706" s="33" t="s">
        <v>6742</v>
      </c>
      <c r="E1706" s="33" t="s">
        <v>852</v>
      </c>
      <c r="F1706" s="33" t="s">
        <v>883</v>
      </c>
      <c r="G1706" s="33" t="s">
        <v>686</v>
      </c>
      <c r="H1706" s="33" t="s">
        <v>687</v>
      </c>
      <c r="I1706" s="33" t="n">
        <v>243</v>
      </c>
      <c r="J1706" s="33" t="s">
        <v>864</v>
      </c>
      <c r="K1706" s="35" t="n">
        <v>76063</v>
      </c>
      <c r="L1706" s="36" t="n">
        <v>5.3</v>
      </c>
      <c r="M1706" s="37" t="n">
        <v>0</v>
      </c>
      <c r="N1706" s="37" t="n">
        <v>800</v>
      </c>
      <c r="O1706" s="37" t="n">
        <v>0</v>
      </c>
      <c r="P1706" s="33" t="s">
        <v>4919</v>
      </c>
    </row>
    <row r="1707" customFormat="false" ht="15" hidden="false" customHeight="false" outlineLevel="0" collapsed="false">
      <c r="A1707" s="33" t="s">
        <v>6743</v>
      </c>
      <c r="B1707" s="33"/>
      <c r="C1707" s="33" t="s">
        <v>6744</v>
      </c>
      <c r="D1707" s="33" t="s">
        <v>6745</v>
      </c>
      <c r="E1707" s="33" t="s">
        <v>852</v>
      </c>
      <c r="F1707" s="33" t="s">
        <v>685</v>
      </c>
      <c r="G1707" s="33" t="s">
        <v>686</v>
      </c>
      <c r="H1707" s="33" t="s">
        <v>687</v>
      </c>
      <c r="I1707" s="33" t="n">
        <v>243</v>
      </c>
      <c r="J1707" s="33" t="s">
        <v>864</v>
      </c>
      <c r="K1707" s="35" t="n">
        <v>63960</v>
      </c>
      <c r="L1707" s="36" t="n">
        <v>3.6</v>
      </c>
      <c r="M1707" s="37" t="n">
        <v>0</v>
      </c>
      <c r="N1707" s="37" t="n">
        <v>2100</v>
      </c>
      <c r="O1707" s="37" t="n">
        <v>0</v>
      </c>
      <c r="P1707" s="33" t="s">
        <v>723</v>
      </c>
    </row>
    <row r="1708" customFormat="false" ht="15" hidden="false" customHeight="false" outlineLevel="0" collapsed="false">
      <c r="A1708" s="33" t="s">
        <v>6746</v>
      </c>
      <c r="B1708" s="33" t="s">
        <v>6747</v>
      </c>
      <c r="C1708" s="33" t="s">
        <v>6748</v>
      </c>
      <c r="D1708" s="33" t="s">
        <v>6749</v>
      </c>
      <c r="E1708" s="33" t="s">
        <v>852</v>
      </c>
      <c r="F1708" s="33" t="s">
        <v>685</v>
      </c>
      <c r="G1708" s="33" t="s">
        <v>686</v>
      </c>
      <c r="H1708" s="33" t="s">
        <v>687</v>
      </c>
      <c r="I1708" s="33" t="n">
        <v>243</v>
      </c>
      <c r="J1708" s="33" t="s">
        <v>849</v>
      </c>
      <c r="K1708" s="35" t="n">
        <v>41497</v>
      </c>
      <c r="L1708" s="36" t="n">
        <v>1.3</v>
      </c>
      <c r="M1708" s="37" t="n">
        <v>0</v>
      </c>
      <c r="N1708" s="37" t="n">
        <v>1000</v>
      </c>
      <c r="O1708" s="37" t="n">
        <v>0</v>
      </c>
      <c r="P1708" s="33" t="s">
        <v>688</v>
      </c>
    </row>
    <row r="1709" customFormat="false" ht="15" hidden="false" customHeight="false" outlineLevel="0" collapsed="false">
      <c r="A1709" s="33" t="s">
        <v>6750</v>
      </c>
      <c r="B1709" s="33" t="s">
        <v>6751</v>
      </c>
      <c r="C1709" s="33" t="s">
        <v>6752</v>
      </c>
      <c r="D1709" s="33" t="s">
        <v>6753</v>
      </c>
      <c r="E1709" s="33" t="s">
        <v>5913</v>
      </c>
      <c r="F1709" s="33" t="s">
        <v>685</v>
      </c>
      <c r="G1709" s="33" t="s">
        <v>686</v>
      </c>
      <c r="H1709" s="33" t="s">
        <v>687</v>
      </c>
      <c r="I1709" s="33" t="n">
        <v>244</v>
      </c>
      <c r="J1709" s="33" t="s">
        <v>864</v>
      </c>
      <c r="K1709" s="35" t="n">
        <v>62791</v>
      </c>
      <c r="L1709" s="36" t="n">
        <v>3.3</v>
      </c>
      <c r="M1709" s="37" t="n">
        <v>2802</v>
      </c>
      <c r="N1709" s="37" t="n">
        <v>12978</v>
      </c>
      <c r="O1709" s="37" t="n">
        <v>5</v>
      </c>
      <c r="P1709" s="33" t="s">
        <v>742</v>
      </c>
    </row>
    <row r="1710" customFormat="false" ht="15" hidden="false" customHeight="false" outlineLevel="0" collapsed="false">
      <c r="A1710" s="33" t="s">
        <v>6754</v>
      </c>
      <c r="B1710" s="33" t="s">
        <v>6755</v>
      </c>
      <c r="C1710" s="33" t="s">
        <v>6756</v>
      </c>
      <c r="D1710" s="33" t="s">
        <v>6757</v>
      </c>
      <c r="E1710" s="33" t="s">
        <v>4472</v>
      </c>
      <c r="F1710" s="33" t="s">
        <v>685</v>
      </c>
      <c r="G1710" s="33" t="s">
        <v>686</v>
      </c>
      <c r="H1710" s="33" t="s">
        <v>687</v>
      </c>
      <c r="I1710" s="33" t="n">
        <v>244</v>
      </c>
      <c r="J1710" s="33" t="s">
        <v>751</v>
      </c>
      <c r="K1710" s="35" t="n">
        <v>78167</v>
      </c>
      <c r="L1710" s="36" t="n">
        <v>4.7</v>
      </c>
      <c r="M1710" s="37" t="n">
        <v>2092</v>
      </c>
      <c r="N1710" s="37" t="n">
        <v>11503</v>
      </c>
      <c r="O1710" s="37" t="n">
        <v>4</v>
      </c>
      <c r="P1710" s="33" t="s">
        <v>688</v>
      </c>
    </row>
    <row r="1711" customFormat="false" ht="15" hidden="false" customHeight="false" outlineLevel="0" collapsed="false">
      <c r="A1711" s="33" t="s">
        <v>6758</v>
      </c>
      <c r="B1711" s="33" t="s">
        <v>6759</v>
      </c>
      <c r="C1711" s="33" t="s">
        <v>6760</v>
      </c>
      <c r="D1711" s="33" t="s">
        <v>6537</v>
      </c>
      <c r="E1711" s="33" t="s">
        <v>6538</v>
      </c>
      <c r="F1711" s="33" t="s">
        <v>685</v>
      </c>
      <c r="G1711" s="33" t="s">
        <v>686</v>
      </c>
      <c r="H1711" s="33" t="s">
        <v>687</v>
      </c>
      <c r="I1711" s="33" t="n">
        <v>244</v>
      </c>
      <c r="J1711" s="33" t="s">
        <v>765</v>
      </c>
      <c r="K1711" s="35" t="n">
        <v>92768</v>
      </c>
      <c r="L1711" s="36" t="n">
        <v>7.7</v>
      </c>
      <c r="M1711" s="37" t="n">
        <v>20011</v>
      </c>
      <c r="N1711" s="37" t="n">
        <v>56943</v>
      </c>
      <c r="O1711" s="37" t="n">
        <v>68</v>
      </c>
      <c r="P1711" s="33" t="s">
        <v>688</v>
      </c>
    </row>
    <row r="1712" customFormat="false" ht="15" hidden="false" customHeight="false" outlineLevel="0" collapsed="false">
      <c r="A1712" s="33" t="s">
        <v>6761</v>
      </c>
      <c r="B1712" s="33"/>
      <c r="C1712" s="33" t="s">
        <v>6762</v>
      </c>
      <c r="D1712" s="33" t="s">
        <v>6763</v>
      </c>
      <c r="E1712" s="33" t="s">
        <v>2437</v>
      </c>
      <c r="F1712" s="33" t="s">
        <v>685</v>
      </c>
      <c r="G1712" s="33" t="s">
        <v>686</v>
      </c>
      <c r="H1712" s="33" t="s">
        <v>750</v>
      </c>
      <c r="I1712" s="33" t="n">
        <v>244</v>
      </c>
      <c r="J1712" s="33" t="s">
        <v>778</v>
      </c>
      <c r="K1712" s="35" t="n">
        <v>78810</v>
      </c>
      <c r="L1712" s="36" t="n">
        <v>5.7</v>
      </c>
      <c r="M1712" s="37" t="n">
        <v>110</v>
      </c>
      <c r="N1712" s="37" t="n">
        <v>600</v>
      </c>
      <c r="O1712" s="37" t="n">
        <v>1</v>
      </c>
      <c r="P1712" s="33" t="s">
        <v>742</v>
      </c>
    </row>
    <row r="1713" customFormat="false" ht="15" hidden="false" customHeight="false" outlineLevel="0" collapsed="false">
      <c r="A1713" s="33" t="s">
        <v>6764</v>
      </c>
      <c r="B1713" s="33"/>
      <c r="C1713" s="33" t="s">
        <v>6765</v>
      </c>
      <c r="D1713" s="33" t="s">
        <v>6766</v>
      </c>
      <c r="E1713" s="33" t="s">
        <v>2437</v>
      </c>
      <c r="F1713" s="33" t="s">
        <v>685</v>
      </c>
      <c r="G1713" s="33" t="s">
        <v>686</v>
      </c>
      <c r="H1713" s="33" t="s">
        <v>687</v>
      </c>
      <c r="I1713" s="33" t="n">
        <v>244</v>
      </c>
      <c r="J1713" s="33" t="s">
        <v>778</v>
      </c>
      <c r="K1713" s="35" t="n">
        <v>68543</v>
      </c>
      <c r="L1713" s="36" t="n">
        <v>3.6</v>
      </c>
      <c r="M1713" s="37" t="n">
        <v>0</v>
      </c>
      <c r="N1713" s="37" t="n">
        <v>1200</v>
      </c>
      <c r="O1713" s="37" t="n">
        <v>0</v>
      </c>
      <c r="P1713" s="33" t="s">
        <v>688</v>
      </c>
    </row>
    <row r="1714" customFormat="false" ht="15" hidden="false" customHeight="false" outlineLevel="0" collapsed="false">
      <c r="A1714" s="33" t="s">
        <v>6767</v>
      </c>
      <c r="B1714" s="33" t="s">
        <v>6767</v>
      </c>
      <c r="C1714" s="33" t="s">
        <v>6768</v>
      </c>
      <c r="D1714" s="33" t="s">
        <v>6768</v>
      </c>
      <c r="E1714" s="33"/>
      <c r="F1714" s="33" t="s">
        <v>685</v>
      </c>
      <c r="G1714" s="33" t="s">
        <v>686</v>
      </c>
      <c r="H1714" s="33" t="s">
        <v>687</v>
      </c>
      <c r="I1714" s="33" t="n">
        <v>244</v>
      </c>
      <c r="J1714" s="33" t="s">
        <v>720</v>
      </c>
      <c r="K1714" s="35"/>
      <c r="L1714" s="36"/>
      <c r="M1714" s="37" t="n">
        <v>0</v>
      </c>
      <c r="N1714" s="37" t="n">
        <v>0</v>
      </c>
      <c r="O1714" s="37" t="n">
        <v>0</v>
      </c>
      <c r="P1714" s="33"/>
    </row>
    <row r="1715" customFormat="false" ht="15" hidden="false" customHeight="false" outlineLevel="0" collapsed="false">
      <c r="A1715" s="33" t="s">
        <v>6769</v>
      </c>
      <c r="B1715" s="33" t="s">
        <v>6770</v>
      </c>
      <c r="C1715" s="33" t="s">
        <v>6771</v>
      </c>
      <c r="D1715" s="33" t="s">
        <v>6772</v>
      </c>
      <c r="E1715" s="33" t="s">
        <v>1866</v>
      </c>
      <c r="F1715" s="33" t="s">
        <v>685</v>
      </c>
      <c r="G1715" s="33" t="s">
        <v>686</v>
      </c>
      <c r="H1715" s="33" t="s">
        <v>687</v>
      </c>
      <c r="I1715" s="33" t="n">
        <v>245</v>
      </c>
      <c r="J1715" s="33" t="s">
        <v>873</v>
      </c>
      <c r="K1715" s="35" t="n">
        <v>61933</v>
      </c>
      <c r="L1715" s="36" t="n">
        <v>3.5</v>
      </c>
      <c r="M1715" s="37" t="n">
        <v>0</v>
      </c>
      <c r="N1715" s="37" t="n">
        <v>6200</v>
      </c>
      <c r="O1715" s="37" t="n">
        <v>3</v>
      </c>
      <c r="P1715" s="33" t="s">
        <v>688</v>
      </c>
    </row>
    <row r="1716" customFormat="false" ht="15" hidden="false" customHeight="false" outlineLevel="0" collapsed="false">
      <c r="A1716" s="33" t="s">
        <v>6773</v>
      </c>
      <c r="B1716" s="33"/>
      <c r="C1716" s="33" t="s">
        <v>6774</v>
      </c>
      <c r="D1716" s="33" t="s">
        <v>6775</v>
      </c>
      <c r="E1716" s="33" t="s">
        <v>2677</v>
      </c>
      <c r="F1716" s="33" t="s">
        <v>685</v>
      </c>
      <c r="G1716" s="33" t="s">
        <v>686</v>
      </c>
      <c r="H1716" s="33" t="s">
        <v>750</v>
      </c>
      <c r="I1716" s="33" t="n">
        <v>245</v>
      </c>
      <c r="J1716" s="33" t="s">
        <v>751</v>
      </c>
      <c r="K1716" s="35" t="n">
        <v>84155</v>
      </c>
      <c r="L1716" s="36" t="n">
        <v>6.9</v>
      </c>
      <c r="M1716" s="37" t="n">
        <v>0</v>
      </c>
      <c r="N1716" s="37" t="n">
        <v>5900</v>
      </c>
      <c r="O1716" s="37" t="n">
        <v>0</v>
      </c>
      <c r="P1716" s="33" t="s">
        <v>742</v>
      </c>
    </row>
    <row r="1717" customFormat="false" ht="15" hidden="false" customHeight="false" outlineLevel="0" collapsed="false">
      <c r="A1717" s="33" t="s">
        <v>6776</v>
      </c>
      <c r="B1717" s="33" t="s">
        <v>6777</v>
      </c>
      <c r="C1717" s="33" t="s">
        <v>6778</v>
      </c>
      <c r="D1717" s="33" t="s">
        <v>6779</v>
      </c>
      <c r="E1717" s="33" t="s">
        <v>788</v>
      </c>
      <c r="F1717" s="33" t="s">
        <v>685</v>
      </c>
      <c r="G1717" s="33" t="s">
        <v>686</v>
      </c>
      <c r="H1717" s="33" t="s">
        <v>687</v>
      </c>
      <c r="I1717" s="33" t="n">
        <v>246</v>
      </c>
      <c r="J1717" s="33" t="s">
        <v>746</v>
      </c>
      <c r="K1717" s="35" t="n">
        <v>59525</v>
      </c>
      <c r="L1717" s="36" t="n">
        <v>2.7</v>
      </c>
      <c r="M1717" s="37" t="n">
        <v>0</v>
      </c>
      <c r="N1717" s="37" t="n">
        <v>9985</v>
      </c>
      <c r="O1717" s="37" t="n">
        <v>1</v>
      </c>
      <c r="P1717" s="33" t="s">
        <v>688</v>
      </c>
    </row>
    <row r="1718" customFormat="false" ht="15" hidden="false" customHeight="false" outlineLevel="0" collapsed="false">
      <c r="A1718" s="33" t="s">
        <v>6780</v>
      </c>
      <c r="B1718" s="33" t="s">
        <v>6781</v>
      </c>
      <c r="C1718" s="33" t="s">
        <v>6782</v>
      </c>
      <c r="D1718" s="33" t="s">
        <v>6783</v>
      </c>
      <c r="E1718" s="33" t="s">
        <v>788</v>
      </c>
      <c r="F1718" s="33" t="s">
        <v>685</v>
      </c>
      <c r="G1718" s="33" t="s">
        <v>686</v>
      </c>
      <c r="H1718" s="33" t="s">
        <v>6784</v>
      </c>
      <c r="I1718" s="33" t="n">
        <v>246</v>
      </c>
      <c r="J1718" s="33" t="s">
        <v>746</v>
      </c>
      <c r="K1718" s="35" t="n">
        <v>62483</v>
      </c>
      <c r="L1718" s="36" t="n">
        <v>3.3</v>
      </c>
      <c r="M1718" s="37" t="n">
        <v>4277</v>
      </c>
      <c r="N1718" s="37" t="n">
        <v>18237</v>
      </c>
      <c r="O1718" s="37" t="n">
        <v>4</v>
      </c>
      <c r="P1718" s="33" t="s">
        <v>723</v>
      </c>
    </row>
    <row r="1719" customFormat="false" ht="15" hidden="false" customHeight="false" outlineLevel="0" collapsed="false">
      <c r="A1719" s="33" t="s">
        <v>6785</v>
      </c>
      <c r="B1719" s="33" t="s">
        <v>6786</v>
      </c>
      <c r="C1719" s="33" t="s">
        <v>6787</v>
      </c>
      <c r="D1719" s="33" t="s">
        <v>3625</v>
      </c>
      <c r="E1719" s="33" t="s">
        <v>2437</v>
      </c>
      <c r="F1719" s="33" t="s">
        <v>685</v>
      </c>
      <c r="G1719" s="33" t="s">
        <v>686</v>
      </c>
      <c r="H1719" s="33" t="s">
        <v>687</v>
      </c>
      <c r="I1719" s="33" t="n">
        <v>246</v>
      </c>
      <c r="J1719" s="33" t="s">
        <v>768</v>
      </c>
      <c r="K1719" s="35" t="n">
        <v>77905</v>
      </c>
      <c r="L1719" s="36" t="n">
        <v>5.3</v>
      </c>
      <c r="M1719" s="37" t="n">
        <v>15830</v>
      </c>
      <c r="N1719" s="37" t="n">
        <v>21567</v>
      </c>
      <c r="O1719" s="37" t="n">
        <v>34</v>
      </c>
      <c r="P1719" s="33" t="s">
        <v>723</v>
      </c>
    </row>
    <row r="1720" customFormat="false" ht="15" hidden="false" customHeight="false" outlineLevel="0" collapsed="false">
      <c r="A1720" s="33" t="s">
        <v>6788</v>
      </c>
      <c r="B1720" s="33"/>
      <c r="C1720" s="33" t="s">
        <v>6789</v>
      </c>
      <c r="D1720" s="33" t="s">
        <v>2047</v>
      </c>
      <c r="E1720" s="33" t="s">
        <v>3375</v>
      </c>
      <c r="F1720" s="33" t="s">
        <v>685</v>
      </c>
      <c r="G1720" s="33" t="s">
        <v>686</v>
      </c>
      <c r="H1720" s="33" t="s">
        <v>750</v>
      </c>
      <c r="I1720" s="33" t="n">
        <v>246</v>
      </c>
      <c r="J1720" s="33" t="s">
        <v>864</v>
      </c>
      <c r="K1720" s="35" t="n">
        <v>83158</v>
      </c>
      <c r="L1720" s="36" t="n">
        <v>7</v>
      </c>
      <c r="M1720" s="37" t="n">
        <v>0</v>
      </c>
      <c r="N1720" s="37" t="n">
        <v>8000</v>
      </c>
      <c r="O1720" s="37" t="n">
        <v>0</v>
      </c>
      <c r="P1720" s="33" t="s">
        <v>760</v>
      </c>
    </row>
    <row r="1721" customFormat="false" ht="15" hidden="false" customHeight="false" outlineLevel="0" collapsed="false">
      <c r="A1721" s="33" t="s">
        <v>6790</v>
      </c>
      <c r="B1721" s="33" t="s">
        <v>6791</v>
      </c>
      <c r="C1721" s="33" t="s">
        <v>6792</v>
      </c>
      <c r="D1721" s="33" t="s">
        <v>6793</v>
      </c>
      <c r="E1721" s="33" t="s">
        <v>3336</v>
      </c>
      <c r="F1721" s="33" t="s">
        <v>685</v>
      </c>
      <c r="G1721" s="33" t="s">
        <v>686</v>
      </c>
      <c r="H1721" s="33" t="s">
        <v>750</v>
      </c>
      <c r="I1721" s="33" t="n">
        <v>246</v>
      </c>
      <c r="J1721" s="33" t="s">
        <v>746</v>
      </c>
      <c r="K1721" s="35" t="n">
        <v>61832</v>
      </c>
      <c r="L1721" s="36" t="n">
        <v>2.9</v>
      </c>
      <c r="M1721" s="37" t="n">
        <v>100</v>
      </c>
      <c r="N1721" s="37" t="n">
        <v>1200</v>
      </c>
      <c r="O1721" s="37" t="n">
        <v>0</v>
      </c>
      <c r="P1721" s="33" t="s">
        <v>700</v>
      </c>
    </row>
    <row r="1722" customFormat="false" ht="15" hidden="false" customHeight="false" outlineLevel="0" collapsed="false">
      <c r="A1722" s="33" t="s">
        <v>6794</v>
      </c>
      <c r="B1722" s="33" t="s">
        <v>6795</v>
      </c>
      <c r="C1722" s="33" t="s">
        <v>6796</v>
      </c>
      <c r="D1722" s="33" t="s">
        <v>6797</v>
      </c>
      <c r="E1722" s="33" t="s">
        <v>852</v>
      </c>
      <c r="F1722" s="33" t="s">
        <v>685</v>
      </c>
      <c r="G1722" s="33" t="s">
        <v>686</v>
      </c>
      <c r="H1722" s="33" t="s">
        <v>687</v>
      </c>
      <c r="I1722" s="33" t="n">
        <v>246</v>
      </c>
      <c r="J1722" s="33" t="s">
        <v>864</v>
      </c>
      <c r="K1722" s="35" t="n">
        <v>128868</v>
      </c>
      <c r="L1722" s="36" t="n">
        <v>10.3</v>
      </c>
      <c r="M1722" s="37" t="n">
        <v>0</v>
      </c>
      <c r="N1722" s="37" t="n">
        <v>5600</v>
      </c>
      <c r="O1722" s="37" t="n">
        <v>3</v>
      </c>
      <c r="P1722" s="33" t="s">
        <v>723</v>
      </c>
    </row>
    <row r="1723" customFormat="false" ht="15" hidden="false" customHeight="false" outlineLevel="0" collapsed="false">
      <c r="A1723" s="33" t="s">
        <v>6798</v>
      </c>
      <c r="B1723" s="33" t="s">
        <v>6799</v>
      </c>
      <c r="C1723" s="33" t="s">
        <v>6800</v>
      </c>
      <c r="D1723" s="33" t="s">
        <v>6801</v>
      </c>
      <c r="E1723" s="33" t="s">
        <v>5779</v>
      </c>
      <c r="F1723" s="33" t="s">
        <v>685</v>
      </c>
      <c r="G1723" s="33" t="s">
        <v>686</v>
      </c>
      <c r="H1723" s="33" t="s">
        <v>687</v>
      </c>
      <c r="I1723" s="33" t="n">
        <v>247</v>
      </c>
      <c r="J1723" s="33" t="s">
        <v>703</v>
      </c>
      <c r="K1723" s="35" t="n">
        <v>72360</v>
      </c>
      <c r="L1723" s="36" t="n">
        <v>4</v>
      </c>
      <c r="M1723" s="37" t="n">
        <v>0</v>
      </c>
      <c r="N1723" s="37" t="n">
        <v>3200</v>
      </c>
      <c r="O1723" s="37" t="n">
        <v>0</v>
      </c>
      <c r="P1723" s="33" t="s">
        <v>700</v>
      </c>
    </row>
    <row r="1724" customFormat="false" ht="15" hidden="false" customHeight="false" outlineLevel="0" collapsed="false">
      <c r="A1724" s="33" t="s">
        <v>6802</v>
      </c>
      <c r="B1724" s="33" t="s">
        <v>6803</v>
      </c>
      <c r="C1724" s="33" t="s">
        <v>6804</v>
      </c>
      <c r="D1724" s="33" t="s">
        <v>6805</v>
      </c>
      <c r="E1724" s="33" t="s">
        <v>6538</v>
      </c>
      <c r="F1724" s="33" t="s">
        <v>685</v>
      </c>
      <c r="G1724" s="33" t="s">
        <v>686</v>
      </c>
      <c r="H1724" s="33" t="s">
        <v>687</v>
      </c>
      <c r="I1724" s="33" t="n">
        <v>247</v>
      </c>
      <c r="J1724" s="33" t="s">
        <v>765</v>
      </c>
      <c r="K1724" s="35" t="n">
        <v>69302</v>
      </c>
      <c r="L1724" s="36" t="n">
        <v>3.8</v>
      </c>
      <c r="M1724" s="37" t="n">
        <v>1283</v>
      </c>
      <c r="N1724" s="37" t="n">
        <v>17926</v>
      </c>
      <c r="O1724" s="37" t="n">
        <v>5</v>
      </c>
      <c r="P1724" s="33" t="s">
        <v>688</v>
      </c>
    </row>
    <row r="1725" customFormat="false" ht="15" hidden="false" customHeight="false" outlineLevel="0" collapsed="false">
      <c r="A1725" s="33" t="s">
        <v>6806</v>
      </c>
      <c r="B1725" s="33" t="s">
        <v>6807</v>
      </c>
      <c r="C1725" s="33" t="s">
        <v>6808</v>
      </c>
      <c r="D1725" s="33" t="s">
        <v>3625</v>
      </c>
      <c r="E1725" s="33" t="s">
        <v>2437</v>
      </c>
      <c r="F1725" s="33" t="s">
        <v>685</v>
      </c>
      <c r="G1725" s="33" t="s">
        <v>686</v>
      </c>
      <c r="H1725" s="33" t="s">
        <v>687</v>
      </c>
      <c r="I1725" s="33" t="n">
        <v>247</v>
      </c>
      <c r="J1725" s="33" t="s">
        <v>768</v>
      </c>
      <c r="K1725" s="35" t="n">
        <v>77766</v>
      </c>
      <c r="L1725" s="36" t="n">
        <v>5.3</v>
      </c>
      <c r="M1725" s="37" t="n">
        <v>2</v>
      </c>
      <c r="N1725" s="37" t="n">
        <v>17368</v>
      </c>
      <c r="O1725" s="37" t="n">
        <v>11</v>
      </c>
      <c r="P1725" s="33" t="s">
        <v>692</v>
      </c>
    </row>
    <row r="1726" customFormat="false" ht="15" hidden="false" customHeight="false" outlineLevel="0" collapsed="false">
      <c r="A1726" s="33" t="s">
        <v>6809</v>
      </c>
      <c r="B1726" s="33" t="s">
        <v>6810</v>
      </c>
      <c r="C1726" s="33" t="s">
        <v>6811</v>
      </c>
      <c r="D1726" s="33" t="s">
        <v>6812</v>
      </c>
      <c r="E1726" s="33" t="s">
        <v>3375</v>
      </c>
      <c r="F1726" s="33" t="s">
        <v>685</v>
      </c>
      <c r="G1726" s="33" t="s">
        <v>686</v>
      </c>
      <c r="H1726" s="33" t="s">
        <v>750</v>
      </c>
      <c r="I1726" s="33" t="n">
        <v>247</v>
      </c>
      <c r="J1726" s="33" t="s">
        <v>864</v>
      </c>
      <c r="K1726" s="35" t="n">
        <v>85208</v>
      </c>
      <c r="L1726" s="36" t="n">
        <v>6.8</v>
      </c>
      <c r="M1726" s="37" t="n">
        <v>678</v>
      </c>
      <c r="N1726" s="37" t="n">
        <v>7363</v>
      </c>
      <c r="O1726" s="37" t="n">
        <v>3</v>
      </c>
      <c r="P1726" s="33" t="s">
        <v>760</v>
      </c>
    </row>
    <row r="1727" customFormat="false" ht="15" hidden="false" customHeight="false" outlineLevel="0" collapsed="false">
      <c r="A1727" s="33" t="s">
        <v>6813</v>
      </c>
      <c r="B1727" s="33" t="s">
        <v>6814</v>
      </c>
      <c r="C1727" s="33" t="s">
        <v>6815</v>
      </c>
      <c r="D1727" s="33" t="s">
        <v>6816</v>
      </c>
      <c r="E1727" s="33" t="s">
        <v>3336</v>
      </c>
      <c r="F1727" s="33" t="s">
        <v>685</v>
      </c>
      <c r="G1727" s="33" t="s">
        <v>686</v>
      </c>
      <c r="H1727" s="33" t="s">
        <v>750</v>
      </c>
      <c r="I1727" s="33" t="n">
        <v>247</v>
      </c>
      <c r="J1727" s="33" t="s">
        <v>746</v>
      </c>
      <c r="K1727" s="35" t="n">
        <v>60898</v>
      </c>
      <c r="L1727" s="36" t="n">
        <v>2.9</v>
      </c>
      <c r="M1727" s="37" t="n">
        <v>120</v>
      </c>
      <c r="N1727" s="37" t="n">
        <v>1800</v>
      </c>
      <c r="O1727" s="37" t="n">
        <v>0</v>
      </c>
      <c r="P1727" s="33" t="s">
        <v>688</v>
      </c>
    </row>
    <row r="1728" customFormat="false" ht="15" hidden="false" customHeight="false" outlineLevel="0" collapsed="false">
      <c r="A1728" s="33" t="s">
        <v>6817</v>
      </c>
      <c r="B1728" s="33" t="s">
        <v>6818</v>
      </c>
      <c r="C1728" s="33" t="s">
        <v>6819</v>
      </c>
      <c r="D1728" s="33" t="s">
        <v>6820</v>
      </c>
      <c r="E1728" s="33" t="s">
        <v>4472</v>
      </c>
      <c r="F1728" s="33" t="s">
        <v>685</v>
      </c>
      <c r="G1728" s="33" t="s">
        <v>686</v>
      </c>
      <c r="H1728" s="33" t="s">
        <v>687</v>
      </c>
      <c r="I1728" s="33" t="n">
        <v>248</v>
      </c>
      <c r="J1728" s="33" t="s">
        <v>751</v>
      </c>
      <c r="K1728" s="35" t="n">
        <v>72076</v>
      </c>
      <c r="L1728" s="36" t="n">
        <v>3.5</v>
      </c>
      <c r="M1728" s="37" t="n">
        <v>405</v>
      </c>
      <c r="N1728" s="37" t="n">
        <v>2607</v>
      </c>
      <c r="O1728" s="37" t="n">
        <v>0</v>
      </c>
      <c r="P1728" s="33" t="s">
        <v>688</v>
      </c>
    </row>
    <row r="1729" customFormat="false" ht="15" hidden="false" customHeight="false" outlineLevel="0" collapsed="false">
      <c r="A1729" s="33" t="s">
        <v>6821</v>
      </c>
      <c r="B1729" s="33" t="s">
        <v>6822</v>
      </c>
      <c r="C1729" s="33" t="s">
        <v>6823</v>
      </c>
      <c r="D1729" s="33" t="s">
        <v>6824</v>
      </c>
      <c r="E1729" s="33" t="s">
        <v>4472</v>
      </c>
      <c r="F1729" s="33" t="s">
        <v>685</v>
      </c>
      <c r="G1729" s="33" t="s">
        <v>686</v>
      </c>
      <c r="H1729" s="33" t="s">
        <v>687</v>
      </c>
      <c r="I1729" s="33" t="n">
        <v>248</v>
      </c>
      <c r="J1729" s="33" t="s">
        <v>751</v>
      </c>
      <c r="K1729" s="35" t="n">
        <v>71901</v>
      </c>
      <c r="L1729" s="36" t="n">
        <v>3.5</v>
      </c>
      <c r="M1729" s="37" t="n">
        <v>0</v>
      </c>
      <c r="N1729" s="37" t="n">
        <v>5967</v>
      </c>
      <c r="O1729" s="37" t="n">
        <v>2</v>
      </c>
      <c r="P1729" s="33" t="s">
        <v>742</v>
      </c>
    </row>
    <row r="1730" customFormat="false" ht="15" hidden="false" customHeight="false" outlineLevel="0" collapsed="false">
      <c r="A1730" s="33" t="s">
        <v>6825</v>
      </c>
      <c r="B1730" s="33" t="s">
        <v>6826</v>
      </c>
      <c r="C1730" s="33" t="s">
        <v>6827</v>
      </c>
      <c r="D1730" s="33" t="s">
        <v>6828</v>
      </c>
      <c r="E1730" s="33" t="s">
        <v>4368</v>
      </c>
      <c r="F1730" s="33" t="s">
        <v>685</v>
      </c>
      <c r="G1730" s="33" t="s">
        <v>686</v>
      </c>
      <c r="H1730" s="33" t="s">
        <v>767</v>
      </c>
      <c r="I1730" s="33" t="n">
        <v>248</v>
      </c>
      <c r="J1730" s="33" t="s">
        <v>789</v>
      </c>
      <c r="K1730" s="35" t="n">
        <v>91327</v>
      </c>
      <c r="L1730" s="36" t="n">
        <v>7.5</v>
      </c>
      <c r="M1730" s="37" t="n">
        <v>7000</v>
      </c>
      <c r="N1730" s="37" t="n">
        <v>25000</v>
      </c>
      <c r="O1730" s="37" t="n">
        <v>1</v>
      </c>
      <c r="P1730" s="33" t="s">
        <v>692</v>
      </c>
    </row>
    <row r="1731" customFormat="false" ht="15" hidden="false" customHeight="false" outlineLevel="0" collapsed="false">
      <c r="A1731" s="33" t="s">
        <v>6829</v>
      </c>
      <c r="B1731" s="33" t="s">
        <v>6830</v>
      </c>
      <c r="C1731" s="33" t="s">
        <v>6831</v>
      </c>
      <c r="D1731" s="33" t="s">
        <v>6832</v>
      </c>
      <c r="E1731" s="33" t="s">
        <v>5190</v>
      </c>
      <c r="F1731" s="33" t="s">
        <v>685</v>
      </c>
      <c r="G1731" s="33" t="s">
        <v>686</v>
      </c>
      <c r="H1731" s="33" t="s">
        <v>687</v>
      </c>
      <c r="I1731" s="33" t="n">
        <v>248</v>
      </c>
      <c r="J1731" s="33" t="s">
        <v>825</v>
      </c>
      <c r="K1731" s="35" t="n">
        <v>73665</v>
      </c>
      <c r="L1731" s="36" t="n">
        <v>5</v>
      </c>
      <c r="M1731" s="37" t="n">
        <v>4791</v>
      </c>
      <c r="N1731" s="37" t="n">
        <v>6011</v>
      </c>
      <c r="O1731" s="37" t="n">
        <v>2</v>
      </c>
      <c r="P1731" s="33" t="s">
        <v>692</v>
      </c>
    </row>
    <row r="1732" customFormat="false" ht="15" hidden="false" customHeight="false" outlineLevel="0" collapsed="false">
      <c r="A1732" s="33" t="s">
        <v>6833</v>
      </c>
      <c r="B1732" s="33" t="s">
        <v>6834</v>
      </c>
      <c r="C1732" s="33" t="s">
        <v>6835</v>
      </c>
      <c r="D1732" s="33" t="s">
        <v>6836</v>
      </c>
      <c r="E1732" s="33" t="s">
        <v>2677</v>
      </c>
      <c r="F1732" s="33" t="s">
        <v>685</v>
      </c>
      <c r="G1732" s="33" t="s">
        <v>686</v>
      </c>
      <c r="H1732" s="33" t="s">
        <v>750</v>
      </c>
      <c r="I1732" s="33" t="n">
        <v>248</v>
      </c>
      <c r="J1732" s="33" t="s">
        <v>751</v>
      </c>
      <c r="K1732" s="35" t="n">
        <v>68780</v>
      </c>
      <c r="L1732" s="36" t="n">
        <v>4.5</v>
      </c>
      <c r="M1732" s="37" t="n">
        <v>0</v>
      </c>
      <c r="N1732" s="37" t="n">
        <v>7000</v>
      </c>
      <c r="O1732" s="37" t="n">
        <v>0</v>
      </c>
      <c r="P1732" s="33" t="s">
        <v>742</v>
      </c>
    </row>
    <row r="1733" customFormat="false" ht="15" hidden="false" customHeight="false" outlineLevel="0" collapsed="false">
      <c r="A1733" s="33" t="s">
        <v>6837</v>
      </c>
      <c r="B1733" s="33"/>
      <c r="C1733" s="33" t="s">
        <v>6838</v>
      </c>
      <c r="D1733" s="33" t="s">
        <v>6839</v>
      </c>
      <c r="E1733" s="33" t="s">
        <v>2677</v>
      </c>
      <c r="F1733" s="33" t="s">
        <v>685</v>
      </c>
      <c r="G1733" s="33" t="s">
        <v>686</v>
      </c>
      <c r="H1733" s="33" t="s">
        <v>750</v>
      </c>
      <c r="I1733" s="33" t="n">
        <v>248</v>
      </c>
      <c r="J1733" s="33" t="s">
        <v>751</v>
      </c>
      <c r="K1733" s="35" t="n">
        <v>65799</v>
      </c>
      <c r="L1733" s="36" t="n">
        <v>4</v>
      </c>
      <c r="M1733" s="37" t="n">
        <v>0</v>
      </c>
      <c r="N1733" s="37" t="n">
        <v>3000</v>
      </c>
      <c r="O1733" s="37" t="n">
        <v>0</v>
      </c>
      <c r="P1733" s="33" t="s">
        <v>742</v>
      </c>
    </row>
    <row r="1734" customFormat="false" ht="15" hidden="false" customHeight="false" outlineLevel="0" collapsed="false">
      <c r="A1734" s="33" t="s">
        <v>6840</v>
      </c>
      <c r="B1734" s="33" t="s">
        <v>6841</v>
      </c>
      <c r="C1734" s="33" t="s">
        <v>6842</v>
      </c>
      <c r="D1734" s="33" t="s">
        <v>6843</v>
      </c>
      <c r="E1734" s="33" t="s">
        <v>3995</v>
      </c>
      <c r="F1734" s="33" t="s">
        <v>685</v>
      </c>
      <c r="G1734" s="33" t="s">
        <v>686</v>
      </c>
      <c r="H1734" s="33" t="s">
        <v>687</v>
      </c>
      <c r="I1734" s="33" t="n">
        <v>248</v>
      </c>
      <c r="J1734" s="33" t="s">
        <v>703</v>
      </c>
      <c r="K1734" s="35" t="n">
        <v>70374</v>
      </c>
      <c r="L1734" s="36" t="n">
        <v>3.5</v>
      </c>
      <c r="M1734" s="37" t="n">
        <v>3000</v>
      </c>
      <c r="N1734" s="37" t="n">
        <v>14600</v>
      </c>
      <c r="O1734" s="37" t="n">
        <v>1</v>
      </c>
      <c r="P1734" s="33" t="s">
        <v>692</v>
      </c>
    </row>
    <row r="1735" customFormat="false" ht="15" hidden="false" customHeight="false" outlineLevel="0" collapsed="false">
      <c r="A1735" s="33" t="s">
        <v>6844</v>
      </c>
      <c r="B1735" s="33" t="s">
        <v>6845</v>
      </c>
      <c r="C1735" s="33" t="s">
        <v>6846</v>
      </c>
      <c r="D1735" s="33" t="s">
        <v>6847</v>
      </c>
      <c r="E1735" s="33" t="s">
        <v>824</v>
      </c>
      <c r="F1735" s="33" t="s">
        <v>685</v>
      </c>
      <c r="G1735" s="33" t="s">
        <v>686</v>
      </c>
      <c r="H1735" s="33" t="s">
        <v>764</v>
      </c>
      <c r="I1735" s="33" t="n">
        <v>248</v>
      </c>
      <c r="J1735" s="33" t="s">
        <v>839</v>
      </c>
      <c r="K1735" s="35" t="n">
        <v>74657</v>
      </c>
      <c r="L1735" s="36" t="n">
        <v>4.9</v>
      </c>
      <c r="M1735" s="37" t="n">
        <v>1044</v>
      </c>
      <c r="N1735" s="37" t="n">
        <v>10474</v>
      </c>
      <c r="O1735" s="37" t="n">
        <v>12</v>
      </c>
      <c r="P1735" s="33" t="s">
        <v>688</v>
      </c>
    </row>
    <row r="1736" customFormat="false" ht="15" hidden="false" customHeight="false" outlineLevel="0" collapsed="false">
      <c r="A1736" s="33" t="s">
        <v>6848</v>
      </c>
      <c r="B1736" s="33" t="s">
        <v>6849</v>
      </c>
      <c r="C1736" s="33" t="s">
        <v>6850</v>
      </c>
      <c r="D1736" s="33" t="s">
        <v>6657</v>
      </c>
      <c r="E1736" s="33" t="s">
        <v>3375</v>
      </c>
      <c r="F1736" s="33" t="s">
        <v>685</v>
      </c>
      <c r="G1736" s="33" t="s">
        <v>686</v>
      </c>
      <c r="H1736" s="33" t="s">
        <v>687</v>
      </c>
      <c r="I1736" s="33" t="n">
        <v>248</v>
      </c>
      <c r="J1736" s="33" t="s">
        <v>864</v>
      </c>
      <c r="K1736" s="35" t="n">
        <v>79988</v>
      </c>
      <c r="L1736" s="36" t="n">
        <v>5.8</v>
      </c>
      <c r="M1736" s="37" t="n">
        <v>15312</v>
      </c>
      <c r="N1736" s="37" t="n">
        <v>19178</v>
      </c>
      <c r="O1736" s="37" t="n">
        <v>46</v>
      </c>
      <c r="P1736" s="33" t="s">
        <v>688</v>
      </c>
    </row>
    <row r="1737" customFormat="false" ht="15" hidden="false" customHeight="false" outlineLevel="0" collapsed="false">
      <c r="A1737" s="33" t="s">
        <v>6851</v>
      </c>
      <c r="B1737" s="33" t="s">
        <v>6852</v>
      </c>
      <c r="C1737" s="33" t="s">
        <v>6853</v>
      </c>
      <c r="D1737" s="33" t="s">
        <v>1981</v>
      </c>
      <c r="E1737" s="33" t="s">
        <v>2437</v>
      </c>
      <c r="F1737" s="33" t="s">
        <v>685</v>
      </c>
      <c r="G1737" s="33" t="s">
        <v>686</v>
      </c>
      <c r="H1737" s="33" t="s">
        <v>687</v>
      </c>
      <c r="I1737" s="33" t="n">
        <v>249</v>
      </c>
      <c r="J1737" s="33" t="s">
        <v>768</v>
      </c>
      <c r="K1737" s="35" t="n">
        <v>81092</v>
      </c>
      <c r="L1737" s="36" t="n">
        <v>5.8</v>
      </c>
      <c r="M1737" s="37" t="n">
        <v>9682</v>
      </c>
      <c r="N1737" s="37" t="n">
        <v>13258</v>
      </c>
      <c r="O1737" s="37" t="n">
        <v>4</v>
      </c>
      <c r="P1737" s="33" t="s">
        <v>692</v>
      </c>
    </row>
    <row r="1738" customFormat="false" ht="15" hidden="false" customHeight="false" outlineLevel="0" collapsed="false">
      <c r="A1738" s="33" t="s">
        <v>6854</v>
      </c>
      <c r="B1738" s="33"/>
      <c r="C1738" s="33" t="s">
        <v>6855</v>
      </c>
      <c r="D1738" s="33" t="s">
        <v>6856</v>
      </c>
      <c r="E1738" s="33" t="s">
        <v>5913</v>
      </c>
      <c r="F1738" s="33" t="s">
        <v>685</v>
      </c>
      <c r="G1738" s="33" t="s">
        <v>686</v>
      </c>
      <c r="H1738" s="33" t="s">
        <v>687</v>
      </c>
      <c r="I1738" s="33" t="n">
        <v>250</v>
      </c>
      <c r="J1738" s="33" t="s">
        <v>864</v>
      </c>
      <c r="K1738" s="35" t="n">
        <v>66475</v>
      </c>
      <c r="L1738" s="36" t="n">
        <v>3.6</v>
      </c>
      <c r="M1738" s="37" t="n">
        <v>0</v>
      </c>
      <c r="N1738" s="37" t="n">
        <v>1500</v>
      </c>
      <c r="O1738" s="37" t="n">
        <v>0</v>
      </c>
      <c r="P1738" s="33" t="s">
        <v>692</v>
      </c>
    </row>
    <row r="1739" customFormat="false" ht="15" hidden="false" customHeight="false" outlineLevel="0" collapsed="false">
      <c r="A1739" s="33" t="s">
        <v>6857</v>
      </c>
      <c r="B1739" s="33" t="s">
        <v>6858</v>
      </c>
      <c r="C1739" s="33" t="s">
        <v>6859</v>
      </c>
      <c r="D1739" s="33" t="s">
        <v>6860</v>
      </c>
      <c r="E1739" s="33" t="s">
        <v>2677</v>
      </c>
      <c r="F1739" s="33" t="s">
        <v>685</v>
      </c>
      <c r="G1739" s="33" t="s">
        <v>686</v>
      </c>
      <c r="H1739" s="33" t="s">
        <v>750</v>
      </c>
      <c r="I1739" s="33" t="n">
        <v>251</v>
      </c>
      <c r="J1739" s="33" t="s">
        <v>751</v>
      </c>
      <c r="K1739" s="35" t="n">
        <v>73487</v>
      </c>
      <c r="L1739" s="36" t="n">
        <v>4.7</v>
      </c>
      <c r="M1739" s="37" t="n">
        <v>0</v>
      </c>
      <c r="N1739" s="37" t="n">
        <v>4622</v>
      </c>
      <c r="O1739" s="37" t="n">
        <v>0</v>
      </c>
      <c r="P1739" s="33" t="s">
        <v>760</v>
      </c>
    </row>
    <row r="1740" customFormat="false" ht="15" hidden="false" customHeight="false" outlineLevel="0" collapsed="false">
      <c r="A1740" s="33" t="s">
        <v>6861</v>
      </c>
      <c r="B1740" s="33" t="s">
        <v>6862</v>
      </c>
      <c r="C1740" s="33" t="s">
        <v>6863</v>
      </c>
      <c r="D1740" s="33" t="s">
        <v>1638</v>
      </c>
      <c r="E1740" s="33" t="s">
        <v>2437</v>
      </c>
      <c r="F1740" s="33" t="s">
        <v>685</v>
      </c>
      <c r="G1740" s="33" t="s">
        <v>686</v>
      </c>
      <c r="H1740" s="33" t="s">
        <v>687</v>
      </c>
      <c r="I1740" s="33" t="n">
        <v>251</v>
      </c>
      <c r="J1740" s="33" t="s">
        <v>778</v>
      </c>
      <c r="K1740" s="35" t="n">
        <v>70968</v>
      </c>
      <c r="L1740" s="36" t="n">
        <v>4.2</v>
      </c>
      <c r="M1740" s="37" t="n">
        <v>0</v>
      </c>
      <c r="N1740" s="37" t="n">
        <v>12200</v>
      </c>
      <c r="O1740" s="37" t="n">
        <v>0</v>
      </c>
      <c r="P1740" s="33" t="s">
        <v>692</v>
      </c>
    </row>
    <row r="1741" customFormat="false" ht="15" hidden="false" customHeight="false" outlineLevel="0" collapsed="false">
      <c r="A1741" s="33" t="s">
        <v>6864</v>
      </c>
      <c r="B1741" s="33"/>
      <c r="C1741" s="33" t="s">
        <v>6865</v>
      </c>
      <c r="D1741" s="33" t="s">
        <v>6866</v>
      </c>
      <c r="E1741" s="33" t="s">
        <v>4368</v>
      </c>
      <c r="F1741" s="33" t="s">
        <v>685</v>
      </c>
      <c r="G1741" s="33" t="s">
        <v>686</v>
      </c>
      <c r="H1741" s="33" t="s">
        <v>687</v>
      </c>
      <c r="I1741" s="33" t="n">
        <v>252</v>
      </c>
      <c r="J1741" s="33" t="s">
        <v>876</v>
      </c>
      <c r="K1741" s="35" t="n">
        <v>93303</v>
      </c>
      <c r="L1741" s="36" t="n">
        <v>7.4</v>
      </c>
      <c r="M1741" s="37" t="n">
        <v>0</v>
      </c>
      <c r="N1741" s="37" t="n">
        <v>6000</v>
      </c>
      <c r="O1741" s="37" t="n">
        <v>0</v>
      </c>
      <c r="P1741" s="33" t="s">
        <v>723</v>
      </c>
    </row>
    <row r="1742" customFormat="false" ht="15" hidden="false" customHeight="false" outlineLevel="0" collapsed="false">
      <c r="A1742" s="33" t="s">
        <v>6867</v>
      </c>
      <c r="B1742" s="33" t="s">
        <v>6868</v>
      </c>
      <c r="C1742" s="33" t="s">
        <v>1980</v>
      </c>
      <c r="D1742" s="33" t="s">
        <v>1981</v>
      </c>
      <c r="E1742" s="33" t="s">
        <v>788</v>
      </c>
      <c r="F1742" s="33" t="s">
        <v>685</v>
      </c>
      <c r="G1742" s="33" t="s">
        <v>686</v>
      </c>
      <c r="H1742" s="33" t="s">
        <v>687</v>
      </c>
      <c r="I1742" s="33" t="n">
        <v>252</v>
      </c>
      <c r="J1742" s="33" t="s">
        <v>785</v>
      </c>
      <c r="K1742" s="35" t="n">
        <v>49407</v>
      </c>
      <c r="L1742" s="36" t="n">
        <v>2.3</v>
      </c>
      <c r="M1742" s="37" t="n">
        <v>0</v>
      </c>
      <c r="N1742" s="37" t="n">
        <v>9497</v>
      </c>
      <c r="O1742" s="37" t="n">
        <v>1</v>
      </c>
      <c r="P1742" s="33" t="s">
        <v>688</v>
      </c>
    </row>
    <row r="1743" customFormat="false" ht="15" hidden="false" customHeight="false" outlineLevel="0" collapsed="false">
      <c r="A1743" s="33" t="s">
        <v>6869</v>
      </c>
      <c r="B1743" s="33" t="s">
        <v>6870</v>
      </c>
      <c r="C1743" s="33" t="s">
        <v>6871</v>
      </c>
      <c r="D1743" s="33" t="s">
        <v>6872</v>
      </c>
      <c r="E1743" s="33" t="s">
        <v>842</v>
      </c>
      <c r="F1743" s="33" t="s">
        <v>685</v>
      </c>
      <c r="G1743" s="33" t="s">
        <v>686</v>
      </c>
      <c r="H1743" s="33" t="s">
        <v>687</v>
      </c>
      <c r="I1743" s="33" t="n">
        <v>252</v>
      </c>
      <c r="J1743" s="33" t="s">
        <v>774</v>
      </c>
      <c r="K1743" s="35" t="n">
        <v>62083</v>
      </c>
      <c r="L1743" s="36" t="n">
        <v>2.8</v>
      </c>
      <c r="M1743" s="37" t="n">
        <v>296</v>
      </c>
      <c r="N1743" s="37" t="n">
        <v>4056</v>
      </c>
      <c r="O1743" s="37" t="n">
        <v>1</v>
      </c>
      <c r="P1743" s="33" t="s">
        <v>700</v>
      </c>
    </row>
    <row r="1744" customFormat="false" ht="15" hidden="false" customHeight="false" outlineLevel="0" collapsed="false">
      <c r="A1744" s="33" t="s">
        <v>6873</v>
      </c>
      <c r="B1744" s="33" t="s">
        <v>6874</v>
      </c>
      <c r="C1744" s="33" t="s">
        <v>6875</v>
      </c>
      <c r="D1744" s="33" t="s">
        <v>6876</v>
      </c>
      <c r="E1744" s="33" t="s">
        <v>5913</v>
      </c>
      <c r="F1744" s="33" t="s">
        <v>685</v>
      </c>
      <c r="G1744" s="33" t="s">
        <v>686</v>
      </c>
      <c r="H1744" s="33" t="s">
        <v>687</v>
      </c>
      <c r="I1744" s="33" t="n">
        <v>253</v>
      </c>
      <c r="J1744" s="33" t="s">
        <v>785</v>
      </c>
      <c r="K1744" s="35" t="n">
        <v>62190</v>
      </c>
      <c r="L1744" s="36" t="n">
        <v>3.6</v>
      </c>
      <c r="M1744" s="37" t="n">
        <v>20</v>
      </c>
      <c r="N1744" s="37" t="n">
        <v>4500</v>
      </c>
      <c r="O1744" s="37" t="n">
        <v>0</v>
      </c>
      <c r="P1744" s="33" t="s">
        <v>692</v>
      </c>
    </row>
    <row r="1745" customFormat="false" ht="15" hidden="false" customHeight="false" outlineLevel="0" collapsed="false">
      <c r="A1745" s="33" t="s">
        <v>6877</v>
      </c>
      <c r="B1745" s="33"/>
      <c r="C1745" s="33" t="s">
        <v>6878</v>
      </c>
      <c r="D1745" s="33" t="s">
        <v>6878</v>
      </c>
      <c r="E1745" s="33" t="s">
        <v>4368</v>
      </c>
      <c r="F1745" s="33" t="s">
        <v>685</v>
      </c>
      <c r="G1745" s="33" t="s">
        <v>686</v>
      </c>
      <c r="H1745" s="33" t="s">
        <v>687</v>
      </c>
      <c r="I1745" s="33" t="n">
        <v>253</v>
      </c>
      <c r="J1745" s="33" t="s">
        <v>789</v>
      </c>
      <c r="K1745" s="35" t="n">
        <v>74018</v>
      </c>
      <c r="L1745" s="36" t="n">
        <v>4.8</v>
      </c>
      <c r="M1745" s="37" t="n">
        <v>6000</v>
      </c>
      <c r="N1745" s="37" t="n">
        <v>1500</v>
      </c>
      <c r="O1745" s="37" t="n">
        <v>0</v>
      </c>
      <c r="P1745" s="33" t="s">
        <v>688</v>
      </c>
    </row>
    <row r="1746" customFormat="false" ht="15" hidden="false" customHeight="false" outlineLevel="0" collapsed="false">
      <c r="A1746" s="33" t="s">
        <v>6879</v>
      </c>
      <c r="B1746" s="33"/>
      <c r="C1746" s="33" t="s">
        <v>1341</v>
      </c>
      <c r="D1746" s="33" t="s">
        <v>1342</v>
      </c>
      <c r="E1746" s="33" t="s">
        <v>5190</v>
      </c>
      <c r="F1746" s="33" t="s">
        <v>685</v>
      </c>
      <c r="G1746" s="33" t="s">
        <v>686</v>
      </c>
      <c r="H1746" s="33" t="s">
        <v>733</v>
      </c>
      <c r="I1746" s="33" t="n">
        <v>253</v>
      </c>
      <c r="J1746" s="33" t="s">
        <v>825</v>
      </c>
      <c r="K1746" s="35" t="n">
        <v>67412</v>
      </c>
      <c r="L1746" s="36" t="n">
        <v>3.6</v>
      </c>
      <c r="M1746" s="37" t="n">
        <v>100</v>
      </c>
      <c r="N1746" s="37" t="n">
        <v>5000</v>
      </c>
      <c r="O1746" s="37" t="n">
        <v>0</v>
      </c>
      <c r="P1746" s="33" t="s">
        <v>688</v>
      </c>
    </row>
    <row r="1747" customFormat="false" ht="15" hidden="false" customHeight="false" outlineLevel="0" collapsed="false">
      <c r="A1747" s="33" t="s">
        <v>6880</v>
      </c>
      <c r="B1747" s="33" t="s">
        <v>6881</v>
      </c>
      <c r="C1747" s="33" t="s">
        <v>6882</v>
      </c>
      <c r="D1747" s="33" t="s">
        <v>6883</v>
      </c>
      <c r="E1747" s="33" t="s">
        <v>5590</v>
      </c>
      <c r="F1747" s="33" t="s">
        <v>685</v>
      </c>
      <c r="G1747" s="33" t="s">
        <v>686</v>
      </c>
      <c r="H1747" s="33" t="s">
        <v>733</v>
      </c>
      <c r="I1747" s="33" t="n">
        <v>253</v>
      </c>
      <c r="J1747" s="33" t="s">
        <v>681</v>
      </c>
      <c r="K1747" s="35" t="n">
        <v>43927</v>
      </c>
      <c r="L1747" s="36" t="n">
        <v>1.2</v>
      </c>
      <c r="M1747" s="37" t="n">
        <v>0</v>
      </c>
      <c r="N1747" s="37" t="n">
        <v>10000</v>
      </c>
      <c r="O1747" s="37" t="n">
        <v>0</v>
      </c>
      <c r="P1747" s="33" t="s">
        <v>688</v>
      </c>
    </row>
    <row r="1748" customFormat="false" ht="15" hidden="false" customHeight="false" outlineLevel="0" collapsed="false">
      <c r="A1748" s="33" t="s">
        <v>6884</v>
      </c>
      <c r="B1748" s="33" t="s">
        <v>6885</v>
      </c>
      <c r="C1748" s="33" t="s">
        <v>6886</v>
      </c>
      <c r="D1748" s="33" t="s">
        <v>6887</v>
      </c>
      <c r="E1748" s="33" t="s">
        <v>3375</v>
      </c>
      <c r="F1748" s="33" t="s">
        <v>685</v>
      </c>
      <c r="G1748" s="33" t="s">
        <v>686</v>
      </c>
      <c r="H1748" s="33" t="s">
        <v>750</v>
      </c>
      <c r="I1748" s="33" t="n">
        <v>253</v>
      </c>
      <c r="J1748" s="33" t="s">
        <v>864</v>
      </c>
      <c r="K1748" s="35" t="n">
        <v>71995</v>
      </c>
      <c r="L1748" s="36" t="n">
        <v>4.9</v>
      </c>
      <c r="M1748" s="37" t="n">
        <v>0</v>
      </c>
      <c r="N1748" s="37" t="n">
        <v>6700</v>
      </c>
      <c r="O1748" s="37" t="n">
        <v>0</v>
      </c>
      <c r="P1748" s="33" t="s">
        <v>723</v>
      </c>
    </row>
    <row r="1749" customFormat="false" ht="15" hidden="false" customHeight="false" outlineLevel="0" collapsed="false">
      <c r="A1749" s="33" t="s">
        <v>6888</v>
      </c>
      <c r="B1749" s="33"/>
      <c r="C1749" s="33" t="s">
        <v>6889</v>
      </c>
      <c r="D1749" s="33" t="s">
        <v>6890</v>
      </c>
      <c r="E1749" s="33" t="s">
        <v>852</v>
      </c>
      <c r="F1749" s="33" t="s">
        <v>685</v>
      </c>
      <c r="G1749" s="33" t="s">
        <v>686</v>
      </c>
      <c r="H1749" s="33" t="s">
        <v>687</v>
      </c>
      <c r="I1749" s="33" t="n">
        <v>253</v>
      </c>
      <c r="J1749" s="33" t="s">
        <v>864</v>
      </c>
      <c r="K1749" s="35" t="n">
        <v>75298</v>
      </c>
      <c r="L1749" s="36" t="n">
        <v>5.2</v>
      </c>
      <c r="M1749" s="37" t="n">
        <v>0</v>
      </c>
      <c r="N1749" s="37" t="n">
        <v>5000</v>
      </c>
      <c r="O1749" s="37" t="n">
        <v>0</v>
      </c>
      <c r="P1749" s="33" t="s">
        <v>723</v>
      </c>
    </row>
    <row r="1750" customFormat="false" ht="15" hidden="false" customHeight="false" outlineLevel="0" collapsed="false">
      <c r="A1750" s="33" t="s">
        <v>6891</v>
      </c>
      <c r="B1750" s="33" t="s">
        <v>6892</v>
      </c>
      <c r="C1750" s="33" t="s">
        <v>6893</v>
      </c>
      <c r="D1750" s="33" t="s">
        <v>6866</v>
      </c>
      <c r="E1750" s="33" t="s">
        <v>4368</v>
      </c>
      <c r="F1750" s="33" t="s">
        <v>883</v>
      </c>
      <c r="G1750" s="33" t="s">
        <v>686</v>
      </c>
      <c r="H1750" s="33" t="s">
        <v>944</v>
      </c>
      <c r="I1750" s="33" t="n">
        <v>254</v>
      </c>
      <c r="J1750" s="33" t="s">
        <v>876</v>
      </c>
      <c r="K1750" s="35" t="n">
        <v>89722</v>
      </c>
      <c r="L1750" s="36" t="n">
        <v>6.7</v>
      </c>
      <c r="M1750" s="37" t="n">
        <v>0</v>
      </c>
      <c r="N1750" s="37" t="n">
        <v>0</v>
      </c>
      <c r="O1750" s="37" t="n">
        <v>0</v>
      </c>
      <c r="P1750" s="33"/>
    </row>
    <row r="1751" customFormat="false" ht="15" hidden="false" customHeight="false" outlineLevel="0" collapsed="false">
      <c r="A1751" s="33" t="s">
        <v>6894</v>
      </c>
      <c r="B1751" s="33"/>
      <c r="C1751" s="33" t="s">
        <v>6895</v>
      </c>
      <c r="D1751" s="33" t="s">
        <v>6896</v>
      </c>
      <c r="E1751" s="33" t="s">
        <v>2677</v>
      </c>
      <c r="F1751" s="33" t="s">
        <v>685</v>
      </c>
      <c r="G1751" s="33" t="s">
        <v>686</v>
      </c>
      <c r="H1751" s="33" t="s">
        <v>687</v>
      </c>
      <c r="I1751" s="33" t="n">
        <v>254</v>
      </c>
      <c r="J1751" s="33" t="s">
        <v>771</v>
      </c>
      <c r="K1751" s="35" t="n">
        <v>82962</v>
      </c>
      <c r="L1751" s="36" t="n">
        <v>6.8</v>
      </c>
      <c r="M1751" s="37" t="n">
        <v>0</v>
      </c>
      <c r="N1751" s="37" t="n">
        <v>7500</v>
      </c>
      <c r="O1751" s="37" t="n">
        <v>0</v>
      </c>
      <c r="P1751" s="33" t="s">
        <v>742</v>
      </c>
    </row>
    <row r="1752" customFormat="false" ht="15" hidden="false" customHeight="false" outlineLevel="0" collapsed="false">
      <c r="A1752" s="33" t="s">
        <v>6897</v>
      </c>
      <c r="B1752" s="33" t="s">
        <v>6898</v>
      </c>
      <c r="C1752" s="33" t="s">
        <v>6899</v>
      </c>
      <c r="D1752" s="33" t="s">
        <v>6900</v>
      </c>
      <c r="E1752" s="33" t="s">
        <v>6901</v>
      </c>
      <c r="F1752" s="33" t="s">
        <v>685</v>
      </c>
      <c r="G1752" s="33" t="s">
        <v>686</v>
      </c>
      <c r="H1752" s="33" t="s">
        <v>687</v>
      </c>
      <c r="I1752" s="33" t="n">
        <v>255</v>
      </c>
      <c r="J1752" s="33" t="s">
        <v>751</v>
      </c>
      <c r="K1752" s="35" t="n">
        <v>83113</v>
      </c>
      <c r="L1752" s="36" t="n">
        <v>6</v>
      </c>
      <c r="M1752" s="37" t="n">
        <v>850</v>
      </c>
      <c r="N1752" s="37" t="n">
        <v>3500</v>
      </c>
      <c r="O1752" s="37" t="n">
        <v>0</v>
      </c>
      <c r="P1752" s="33" t="s">
        <v>760</v>
      </c>
    </row>
    <row r="1753" customFormat="false" ht="15" hidden="false" customHeight="false" outlineLevel="0" collapsed="false">
      <c r="A1753" s="33" t="s">
        <v>6902</v>
      </c>
      <c r="B1753" s="33" t="s">
        <v>6903</v>
      </c>
      <c r="C1753" s="33" t="s">
        <v>6904</v>
      </c>
      <c r="D1753" s="33" t="s">
        <v>6905</v>
      </c>
      <c r="E1753" s="33" t="s">
        <v>2215</v>
      </c>
      <c r="F1753" s="33" t="s">
        <v>685</v>
      </c>
      <c r="G1753" s="33" t="s">
        <v>686</v>
      </c>
      <c r="H1753" s="33" t="s">
        <v>750</v>
      </c>
      <c r="I1753" s="33" t="n">
        <v>255</v>
      </c>
      <c r="J1753" s="33" t="s">
        <v>751</v>
      </c>
      <c r="K1753" s="35" t="n">
        <v>75748</v>
      </c>
      <c r="L1753" s="36" t="n">
        <v>4</v>
      </c>
      <c r="M1753" s="37" t="n">
        <v>700</v>
      </c>
      <c r="N1753" s="37" t="n">
        <v>9000</v>
      </c>
      <c r="O1753" s="37" t="n">
        <v>1</v>
      </c>
      <c r="P1753" s="33" t="s">
        <v>688</v>
      </c>
    </row>
    <row r="1754" customFormat="false" ht="15" hidden="false" customHeight="false" outlineLevel="0" collapsed="false">
      <c r="A1754" s="33" t="s">
        <v>6906</v>
      </c>
      <c r="B1754" s="33" t="s">
        <v>6907</v>
      </c>
      <c r="C1754" s="33" t="s">
        <v>6908</v>
      </c>
      <c r="D1754" s="33" t="s">
        <v>6909</v>
      </c>
      <c r="E1754" s="33" t="s">
        <v>2677</v>
      </c>
      <c r="F1754" s="33" t="s">
        <v>685</v>
      </c>
      <c r="G1754" s="33" t="s">
        <v>686</v>
      </c>
      <c r="H1754" s="33" t="s">
        <v>750</v>
      </c>
      <c r="I1754" s="33" t="n">
        <v>256</v>
      </c>
      <c r="J1754" s="33" t="s">
        <v>751</v>
      </c>
      <c r="K1754" s="35" t="n">
        <v>82256</v>
      </c>
      <c r="L1754" s="36" t="n">
        <v>5.9</v>
      </c>
      <c r="M1754" s="37" t="n">
        <v>0</v>
      </c>
      <c r="N1754" s="37" t="n">
        <v>3638</v>
      </c>
      <c r="O1754" s="37" t="n">
        <v>0</v>
      </c>
      <c r="P1754" s="33" t="s">
        <v>692</v>
      </c>
    </row>
    <row r="1755" customFormat="false" ht="15" hidden="false" customHeight="false" outlineLevel="0" collapsed="false">
      <c r="A1755" s="33" t="s">
        <v>6910</v>
      </c>
      <c r="B1755" s="33" t="s">
        <v>6911</v>
      </c>
      <c r="C1755" s="33" t="s">
        <v>6912</v>
      </c>
      <c r="D1755" s="33" t="s">
        <v>6913</v>
      </c>
      <c r="E1755" s="33" t="s">
        <v>792</v>
      </c>
      <c r="F1755" s="33" t="s">
        <v>685</v>
      </c>
      <c r="G1755" s="33" t="s">
        <v>686</v>
      </c>
      <c r="H1755" s="33" t="s">
        <v>687</v>
      </c>
      <c r="I1755" s="33" t="n">
        <v>256</v>
      </c>
      <c r="J1755" s="33" t="s">
        <v>789</v>
      </c>
      <c r="K1755" s="35" t="n">
        <v>66789</v>
      </c>
      <c r="L1755" s="36" t="n">
        <v>3.6</v>
      </c>
      <c r="M1755" s="37" t="n">
        <v>1500</v>
      </c>
      <c r="N1755" s="37" t="n">
        <v>1350</v>
      </c>
      <c r="O1755" s="37" t="n">
        <v>0</v>
      </c>
      <c r="P1755" s="33" t="s">
        <v>692</v>
      </c>
    </row>
    <row r="1756" customFormat="false" ht="15" hidden="false" customHeight="false" outlineLevel="0" collapsed="false">
      <c r="A1756" s="33" t="s">
        <v>6914</v>
      </c>
      <c r="B1756" s="33" t="s">
        <v>6915</v>
      </c>
      <c r="C1756" s="33" t="s">
        <v>6916</v>
      </c>
      <c r="D1756" s="33" t="s">
        <v>6917</v>
      </c>
      <c r="E1756" s="33" t="s">
        <v>2437</v>
      </c>
      <c r="F1756" s="33" t="s">
        <v>685</v>
      </c>
      <c r="G1756" s="33" t="s">
        <v>686</v>
      </c>
      <c r="H1756" s="33" t="s">
        <v>687</v>
      </c>
      <c r="I1756" s="33" t="n">
        <v>256</v>
      </c>
      <c r="J1756" s="33" t="s">
        <v>778</v>
      </c>
      <c r="K1756" s="35" t="n">
        <v>76901</v>
      </c>
      <c r="L1756" s="36" t="n">
        <v>5.1</v>
      </c>
      <c r="M1756" s="37" t="n">
        <v>3960</v>
      </c>
      <c r="N1756" s="37" t="n">
        <v>10014</v>
      </c>
      <c r="O1756" s="37" t="n">
        <v>9</v>
      </c>
      <c r="P1756" s="33" t="s">
        <v>723</v>
      </c>
    </row>
    <row r="1757" customFormat="false" ht="15" hidden="false" customHeight="false" outlineLevel="0" collapsed="false">
      <c r="A1757" s="33" t="s">
        <v>6918</v>
      </c>
      <c r="B1757" s="33"/>
      <c r="C1757" s="33" t="s">
        <v>6919</v>
      </c>
      <c r="D1757" s="33" t="s">
        <v>2551</v>
      </c>
      <c r="E1757" s="33" t="s">
        <v>3336</v>
      </c>
      <c r="F1757" s="33" t="s">
        <v>685</v>
      </c>
      <c r="G1757" s="33" t="s">
        <v>686</v>
      </c>
      <c r="H1757" s="33" t="s">
        <v>687</v>
      </c>
      <c r="I1757" s="33" t="n">
        <v>256</v>
      </c>
      <c r="J1757" s="33" t="s">
        <v>746</v>
      </c>
      <c r="K1757" s="35" t="n">
        <v>64460</v>
      </c>
      <c r="L1757" s="36" t="n">
        <v>3.2</v>
      </c>
      <c r="M1757" s="37" t="n">
        <v>0</v>
      </c>
      <c r="N1757" s="37" t="n">
        <v>2500</v>
      </c>
      <c r="O1757" s="37" t="n">
        <v>0</v>
      </c>
      <c r="P1757" s="33" t="s">
        <v>828</v>
      </c>
    </row>
    <row r="1758" customFormat="false" ht="15" hidden="false" customHeight="false" outlineLevel="0" collapsed="false">
      <c r="A1758" s="33" t="s">
        <v>6920</v>
      </c>
      <c r="B1758" s="33" t="s">
        <v>6921</v>
      </c>
      <c r="C1758" s="33" t="s">
        <v>6922</v>
      </c>
      <c r="D1758" s="33" t="s">
        <v>6923</v>
      </c>
      <c r="E1758" s="33" t="s">
        <v>4472</v>
      </c>
      <c r="F1758" s="33" t="s">
        <v>685</v>
      </c>
      <c r="G1758" s="33" t="s">
        <v>686</v>
      </c>
      <c r="H1758" s="33" t="s">
        <v>687</v>
      </c>
      <c r="I1758" s="33" t="n">
        <v>257</v>
      </c>
      <c r="J1758" s="33" t="s">
        <v>751</v>
      </c>
      <c r="K1758" s="35" t="n">
        <v>78550</v>
      </c>
      <c r="L1758" s="36" t="n">
        <v>4.9</v>
      </c>
      <c r="M1758" s="37" t="n">
        <v>0</v>
      </c>
      <c r="N1758" s="37" t="n">
        <v>2100</v>
      </c>
      <c r="O1758" s="37" t="n">
        <v>1</v>
      </c>
      <c r="P1758" s="33" t="s">
        <v>692</v>
      </c>
    </row>
    <row r="1759" customFormat="false" ht="15" hidden="false" customHeight="false" outlineLevel="0" collapsed="false">
      <c r="A1759" s="33" t="s">
        <v>6924</v>
      </c>
      <c r="B1759" s="33" t="s">
        <v>6925</v>
      </c>
      <c r="C1759" s="33" t="s">
        <v>6926</v>
      </c>
      <c r="D1759" s="33" t="s">
        <v>6926</v>
      </c>
      <c r="E1759" s="33" t="s">
        <v>5779</v>
      </c>
      <c r="F1759" s="33" t="s">
        <v>685</v>
      </c>
      <c r="G1759" s="33" t="s">
        <v>686</v>
      </c>
      <c r="H1759" s="33" t="s">
        <v>687</v>
      </c>
      <c r="I1759" s="33" t="n">
        <v>257</v>
      </c>
      <c r="J1759" s="33" t="s">
        <v>703</v>
      </c>
      <c r="K1759" s="35" t="n">
        <v>67429</v>
      </c>
      <c r="L1759" s="36" t="n">
        <v>3.5</v>
      </c>
      <c r="M1759" s="37" t="n">
        <v>400</v>
      </c>
      <c r="N1759" s="37" t="n">
        <v>6000</v>
      </c>
      <c r="O1759" s="37" t="n">
        <v>0</v>
      </c>
      <c r="P1759" s="33" t="s">
        <v>760</v>
      </c>
    </row>
    <row r="1760" customFormat="false" ht="15" hidden="false" customHeight="false" outlineLevel="0" collapsed="false">
      <c r="A1760" s="33" t="s">
        <v>6927</v>
      </c>
      <c r="B1760" s="33" t="s">
        <v>6928</v>
      </c>
      <c r="C1760" s="33" t="s">
        <v>6929</v>
      </c>
      <c r="D1760" s="33" t="s">
        <v>6929</v>
      </c>
      <c r="E1760" s="33" t="s">
        <v>817</v>
      </c>
      <c r="F1760" s="33" t="s">
        <v>685</v>
      </c>
      <c r="G1760" s="33" t="s">
        <v>686</v>
      </c>
      <c r="H1760" s="33" t="s">
        <v>687</v>
      </c>
      <c r="I1760" s="33" t="n">
        <v>257</v>
      </c>
      <c r="J1760" s="33" t="s">
        <v>876</v>
      </c>
      <c r="K1760" s="35" t="n">
        <v>86143</v>
      </c>
      <c r="L1760" s="36" t="n">
        <v>4.1</v>
      </c>
      <c r="M1760" s="37" t="n">
        <v>800</v>
      </c>
      <c r="N1760" s="37" t="n">
        <v>1800</v>
      </c>
      <c r="O1760" s="37" t="n">
        <v>0</v>
      </c>
      <c r="P1760" s="33" t="s">
        <v>742</v>
      </c>
    </row>
    <row r="1761" customFormat="false" ht="15" hidden="false" customHeight="false" outlineLevel="0" collapsed="false">
      <c r="A1761" s="33" t="s">
        <v>6930</v>
      </c>
      <c r="B1761" s="33" t="s">
        <v>6931</v>
      </c>
      <c r="C1761" s="33" t="s">
        <v>6932</v>
      </c>
      <c r="D1761" s="33" t="s">
        <v>6933</v>
      </c>
      <c r="E1761" s="33" t="s">
        <v>852</v>
      </c>
      <c r="F1761" s="33" t="s">
        <v>685</v>
      </c>
      <c r="G1761" s="33" t="s">
        <v>686</v>
      </c>
      <c r="H1761" s="33" t="s">
        <v>687</v>
      </c>
      <c r="I1761" s="33" t="n">
        <v>257</v>
      </c>
      <c r="J1761" s="33" t="s">
        <v>853</v>
      </c>
      <c r="K1761" s="35" t="n">
        <v>46054</v>
      </c>
      <c r="L1761" s="36" t="n">
        <v>1.7</v>
      </c>
      <c r="M1761" s="37" t="n">
        <v>20</v>
      </c>
      <c r="N1761" s="37" t="n">
        <v>11000</v>
      </c>
      <c r="O1761" s="37" t="n">
        <v>0</v>
      </c>
      <c r="P1761" s="33" t="s">
        <v>688</v>
      </c>
    </row>
    <row r="1762" customFormat="false" ht="15" hidden="false" customHeight="false" outlineLevel="0" collapsed="false">
      <c r="A1762" s="33" t="s">
        <v>6934</v>
      </c>
      <c r="B1762" s="33" t="s">
        <v>6935</v>
      </c>
      <c r="C1762" s="33" t="s">
        <v>6936</v>
      </c>
      <c r="D1762" s="33" t="s">
        <v>6937</v>
      </c>
      <c r="E1762" s="33" t="s">
        <v>696</v>
      </c>
      <c r="F1762" s="33" t="s">
        <v>685</v>
      </c>
      <c r="G1762" s="33" t="s">
        <v>686</v>
      </c>
      <c r="H1762" s="33" t="s">
        <v>687</v>
      </c>
      <c r="I1762" s="33" t="n">
        <v>259</v>
      </c>
      <c r="J1762" s="33" t="s">
        <v>698</v>
      </c>
      <c r="K1762" s="35" t="n">
        <v>67002</v>
      </c>
      <c r="L1762" s="36" t="n">
        <v>4.2</v>
      </c>
      <c r="M1762" s="37" t="n">
        <v>0</v>
      </c>
      <c r="N1762" s="37" t="n">
        <v>5754</v>
      </c>
      <c r="O1762" s="37" t="n">
        <v>0</v>
      </c>
      <c r="P1762" s="33" t="s">
        <v>760</v>
      </c>
    </row>
    <row r="1763" customFormat="false" ht="15" hidden="false" customHeight="false" outlineLevel="0" collapsed="false">
      <c r="A1763" s="33" t="s">
        <v>6938</v>
      </c>
      <c r="B1763" s="33" t="s">
        <v>6939</v>
      </c>
      <c r="C1763" s="33" t="s">
        <v>851</v>
      </c>
      <c r="D1763" s="33" t="s">
        <v>851</v>
      </c>
      <c r="E1763" s="33" t="s">
        <v>817</v>
      </c>
      <c r="F1763" s="33" t="s">
        <v>685</v>
      </c>
      <c r="G1763" s="33" t="s">
        <v>686</v>
      </c>
      <c r="H1763" s="33" t="s">
        <v>687</v>
      </c>
      <c r="I1763" s="33" t="n">
        <v>259</v>
      </c>
      <c r="J1763" s="33" t="s">
        <v>818</v>
      </c>
      <c r="K1763" s="35" t="n">
        <v>71474</v>
      </c>
      <c r="L1763" s="36" t="n">
        <v>3.7</v>
      </c>
      <c r="M1763" s="37" t="n">
        <v>360</v>
      </c>
      <c r="N1763" s="37" t="n">
        <v>2000</v>
      </c>
      <c r="O1763" s="37" t="n">
        <v>0</v>
      </c>
      <c r="P1763" s="33" t="s">
        <v>700</v>
      </c>
    </row>
    <row r="1764" customFormat="false" ht="15" hidden="false" customHeight="false" outlineLevel="0" collapsed="false">
      <c r="A1764" s="33" t="s">
        <v>6940</v>
      </c>
      <c r="B1764" s="33"/>
      <c r="C1764" s="33" t="s">
        <v>6941</v>
      </c>
      <c r="D1764" s="33" t="s">
        <v>6941</v>
      </c>
      <c r="E1764" s="33" t="s">
        <v>3375</v>
      </c>
      <c r="F1764" s="33" t="s">
        <v>685</v>
      </c>
      <c r="G1764" s="33" t="s">
        <v>686</v>
      </c>
      <c r="H1764" s="33" t="s">
        <v>764</v>
      </c>
      <c r="I1764" s="33" t="n">
        <v>259</v>
      </c>
      <c r="J1764" s="33" t="s">
        <v>703</v>
      </c>
      <c r="K1764" s="35" t="n">
        <v>77209</v>
      </c>
      <c r="L1764" s="36" t="n">
        <v>3.5</v>
      </c>
      <c r="M1764" s="37" t="n">
        <v>0</v>
      </c>
      <c r="N1764" s="37" t="n">
        <v>1000</v>
      </c>
      <c r="O1764" s="37" t="n">
        <v>0</v>
      </c>
      <c r="P1764" s="33" t="s">
        <v>760</v>
      </c>
    </row>
    <row r="1765" customFormat="false" ht="15" hidden="false" customHeight="false" outlineLevel="0" collapsed="false">
      <c r="A1765" s="33" t="s">
        <v>6942</v>
      </c>
      <c r="B1765" s="33"/>
      <c r="C1765" s="33" t="s">
        <v>6943</v>
      </c>
      <c r="D1765" s="33" t="s">
        <v>6944</v>
      </c>
      <c r="E1765" s="33" t="s">
        <v>5913</v>
      </c>
      <c r="F1765" s="33" t="s">
        <v>685</v>
      </c>
      <c r="G1765" s="33" t="s">
        <v>686</v>
      </c>
      <c r="H1765" s="33" t="s">
        <v>687</v>
      </c>
      <c r="I1765" s="33" t="n">
        <v>260</v>
      </c>
      <c r="J1765" s="33" t="s">
        <v>785</v>
      </c>
      <c r="K1765" s="35" t="n">
        <v>52084</v>
      </c>
      <c r="L1765" s="36" t="n">
        <v>2.3</v>
      </c>
      <c r="M1765" s="37" t="n">
        <v>0</v>
      </c>
      <c r="N1765" s="37" t="n">
        <v>5000</v>
      </c>
      <c r="O1765" s="37" t="n">
        <v>0</v>
      </c>
      <c r="P1765" s="33" t="s">
        <v>692</v>
      </c>
    </row>
    <row r="1766" customFormat="false" ht="15" hidden="false" customHeight="false" outlineLevel="0" collapsed="false">
      <c r="A1766" s="33" t="s">
        <v>6945</v>
      </c>
      <c r="B1766" s="33" t="s">
        <v>6946</v>
      </c>
      <c r="C1766" s="33" t="s">
        <v>6947</v>
      </c>
      <c r="D1766" s="33" t="s">
        <v>6948</v>
      </c>
      <c r="E1766" s="33" t="s">
        <v>5190</v>
      </c>
      <c r="F1766" s="33" t="s">
        <v>685</v>
      </c>
      <c r="G1766" s="33" t="s">
        <v>686</v>
      </c>
      <c r="H1766" s="33" t="s">
        <v>750</v>
      </c>
      <c r="I1766" s="33" t="n">
        <v>260</v>
      </c>
      <c r="J1766" s="33" t="s">
        <v>825</v>
      </c>
      <c r="K1766" s="35" t="n">
        <v>69868</v>
      </c>
      <c r="L1766" s="36" t="n">
        <v>4.2</v>
      </c>
      <c r="M1766" s="37" t="n">
        <v>500</v>
      </c>
      <c r="N1766" s="37" t="n">
        <v>700</v>
      </c>
      <c r="O1766" s="37" t="n">
        <v>0</v>
      </c>
      <c r="P1766" s="33" t="s">
        <v>688</v>
      </c>
    </row>
    <row r="1767" customFormat="false" ht="15" hidden="false" customHeight="false" outlineLevel="0" collapsed="false">
      <c r="A1767" s="33" t="s">
        <v>6949</v>
      </c>
      <c r="B1767" s="33"/>
      <c r="C1767" s="33" t="s">
        <v>6950</v>
      </c>
      <c r="D1767" s="33" t="s">
        <v>6951</v>
      </c>
      <c r="E1767" s="33" t="s">
        <v>6538</v>
      </c>
      <c r="F1767" s="33" t="s">
        <v>685</v>
      </c>
      <c r="G1767" s="33" t="s">
        <v>686</v>
      </c>
      <c r="H1767" s="33" t="s">
        <v>687</v>
      </c>
      <c r="I1767" s="33" t="n">
        <v>260</v>
      </c>
      <c r="J1767" s="33" t="s">
        <v>765</v>
      </c>
      <c r="K1767" s="35" t="n">
        <v>67295</v>
      </c>
      <c r="L1767" s="36" t="n">
        <v>3.3</v>
      </c>
      <c r="M1767" s="37" t="n">
        <v>50</v>
      </c>
      <c r="N1767" s="37" t="n">
        <v>1400</v>
      </c>
      <c r="O1767" s="37" t="n">
        <v>0</v>
      </c>
      <c r="P1767" s="33" t="s">
        <v>760</v>
      </c>
    </row>
    <row r="1768" customFormat="false" ht="15" hidden="false" customHeight="false" outlineLevel="0" collapsed="false">
      <c r="A1768" s="33" t="s">
        <v>6952</v>
      </c>
      <c r="B1768" s="33" t="s">
        <v>6953</v>
      </c>
      <c r="C1768" s="33" t="s">
        <v>6954</v>
      </c>
      <c r="D1768" s="33" t="s">
        <v>1981</v>
      </c>
      <c r="E1768" s="33" t="s">
        <v>2437</v>
      </c>
      <c r="F1768" s="33" t="s">
        <v>685</v>
      </c>
      <c r="G1768" s="33" t="s">
        <v>686</v>
      </c>
      <c r="H1768" s="33" t="s">
        <v>764</v>
      </c>
      <c r="I1768" s="33" t="n">
        <v>260</v>
      </c>
      <c r="J1768" s="33" t="s">
        <v>768</v>
      </c>
      <c r="K1768" s="35" t="n">
        <v>80258</v>
      </c>
      <c r="L1768" s="36" t="n">
        <v>5.7</v>
      </c>
      <c r="M1768" s="37" t="n">
        <v>4839</v>
      </c>
      <c r="N1768" s="37" t="n">
        <v>9663</v>
      </c>
      <c r="O1768" s="37" t="n">
        <v>169</v>
      </c>
      <c r="P1768" s="33" t="s">
        <v>700</v>
      </c>
    </row>
    <row r="1769" customFormat="false" ht="15" hidden="false" customHeight="false" outlineLevel="0" collapsed="false">
      <c r="A1769" s="33" t="s">
        <v>6955</v>
      </c>
      <c r="B1769" s="33" t="s">
        <v>6956</v>
      </c>
      <c r="C1769" s="33" t="s">
        <v>4757</v>
      </c>
      <c r="D1769" s="33" t="s">
        <v>2710</v>
      </c>
      <c r="E1769" s="33" t="s">
        <v>3336</v>
      </c>
      <c r="F1769" s="33" t="s">
        <v>685</v>
      </c>
      <c r="G1769" s="33" t="s">
        <v>686</v>
      </c>
      <c r="H1769" s="33" t="s">
        <v>750</v>
      </c>
      <c r="I1769" s="33" t="n">
        <v>260</v>
      </c>
      <c r="J1769" s="33" t="s">
        <v>761</v>
      </c>
      <c r="K1769" s="35" t="n">
        <v>63957</v>
      </c>
      <c r="L1769" s="36" t="n">
        <v>3.2</v>
      </c>
      <c r="M1769" s="37" t="n">
        <v>0</v>
      </c>
      <c r="N1769" s="37" t="n">
        <v>2800</v>
      </c>
      <c r="O1769" s="37" t="n">
        <v>1</v>
      </c>
      <c r="P1769" s="33" t="s">
        <v>688</v>
      </c>
    </row>
    <row r="1770" customFormat="false" ht="15" hidden="false" customHeight="false" outlineLevel="0" collapsed="false">
      <c r="A1770" s="33" t="s">
        <v>6957</v>
      </c>
      <c r="B1770" s="33" t="s">
        <v>6958</v>
      </c>
      <c r="C1770" s="33" t="s">
        <v>6959</v>
      </c>
      <c r="D1770" s="33" t="s">
        <v>5589</v>
      </c>
      <c r="E1770" s="33" t="s">
        <v>6538</v>
      </c>
      <c r="F1770" s="33" t="s">
        <v>685</v>
      </c>
      <c r="G1770" s="33" t="s">
        <v>686</v>
      </c>
      <c r="H1770" s="33" t="s">
        <v>687</v>
      </c>
      <c r="I1770" s="33" t="n">
        <v>261</v>
      </c>
      <c r="J1770" s="33" t="s">
        <v>765</v>
      </c>
      <c r="K1770" s="35" t="n">
        <v>71046</v>
      </c>
      <c r="L1770" s="36" t="n">
        <v>4.1</v>
      </c>
      <c r="M1770" s="37" t="n">
        <v>1000</v>
      </c>
      <c r="N1770" s="37" t="n">
        <v>5000</v>
      </c>
      <c r="O1770" s="37" t="n">
        <v>3</v>
      </c>
      <c r="P1770" s="33" t="s">
        <v>760</v>
      </c>
    </row>
    <row r="1771" customFormat="false" ht="15" hidden="false" customHeight="false" outlineLevel="0" collapsed="false">
      <c r="A1771" s="33" t="s">
        <v>6960</v>
      </c>
      <c r="B1771" s="33"/>
      <c r="C1771" s="33" t="s">
        <v>6961</v>
      </c>
      <c r="D1771" s="33" t="s">
        <v>6962</v>
      </c>
      <c r="E1771" s="33" t="s">
        <v>788</v>
      </c>
      <c r="F1771" s="33" t="s">
        <v>883</v>
      </c>
      <c r="G1771" s="33" t="s">
        <v>686</v>
      </c>
      <c r="H1771" s="33" t="s">
        <v>885</v>
      </c>
      <c r="I1771" s="33" t="n">
        <v>261</v>
      </c>
      <c r="J1771" s="33" t="s">
        <v>785</v>
      </c>
      <c r="K1771" s="35" t="n">
        <v>50990</v>
      </c>
      <c r="L1771" s="36" t="n">
        <v>2.1</v>
      </c>
      <c r="M1771" s="37" t="n">
        <v>0</v>
      </c>
      <c r="N1771" s="37" t="n">
        <v>0</v>
      </c>
      <c r="O1771" s="37" t="n">
        <v>0</v>
      </c>
      <c r="P1771" s="33"/>
    </row>
    <row r="1772" customFormat="false" ht="15" hidden="false" customHeight="false" outlineLevel="0" collapsed="false">
      <c r="A1772" s="33" t="s">
        <v>6963</v>
      </c>
      <c r="B1772" s="33" t="s">
        <v>6964</v>
      </c>
      <c r="C1772" s="33" t="s">
        <v>6965</v>
      </c>
      <c r="D1772" s="33" t="s">
        <v>6966</v>
      </c>
      <c r="E1772" s="33" t="s">
        <v>852</v>
      </c>
      <c r="F1772" s="33" t="s">
        <v>685</v>
      </c>
      <c r="G1772" s="33" t="s">
        <v>686</v>
      </c>
      <c r="H1772" s="33" t="s">
        <v>750</v>
      </c>
      <c r="I1772" s="33" t="n">
        <v>261</v>
      </c>
      <c r="J1772" s="33" t="s">
        <v>849</v>
      </c>
      <c r="K1772" s="35" t="n">
        <v>48487</v>
      </c>
      <c r="L1772" s="36" t="n">
        <v>2</v>
      </c>
      <c r="M1772" s="37" t="n">
        <v>0</v>
      </c>
      <c r="N1772" s="37" t="n">
        <v>750</v>
      </c>
      <c r="O1772" s="37" t="n">
        <v>0</v>
      </c>
      <c r="P1772" s="33" t="s">
        <v>700</v>
      </c>
    </row>
    <row r="1773" customFormat="false" ht="15" hidden="false" customHeight="false" outlineLevel="0" collapsed="false">
      <c r="A1773" s="33" t="s">
        <v>6967</v>
      </c>
      <c r="B1773" s="33"/>
      <c r="C1773" s="33" t="s">
        <v>6968</v>
      </c>
      <c r="D1773" s="33" t="s">
        <v>6969</v>
      </c>
      <c r="E1773" s="33" t="s">
        <v>852</v>
      </c>
      <c r="F1773" s="33" t="s">
        <v>685</v>
      </c>
      <c r="G1773" s="33" t="s">
        <v>686</v>
      </c>
      <c r="H1773" s="33" t="s">
        <v>733</v>
      </c>
      <c r="I1773" s="33" t="n">
        <v>261</v>
      </c>
      <c r="J1773" s="33" t="s">
        <v>864</v>
      </c>
      <c r="K1773" s="35" t="n">
        <v>75290</v>
      </c>
      <c r="L1773" s="36" t="n">
        <v>5.2</v>
      </c>
      <c r="M1773" s="37" t="n">
        <v>0</v>
      </c>
      <c r="N1773" s="37" t="n">
        <v>7200</v>
      </c>
      <c r="O1773" s="37" t="n">
        <v>6</v>
      </c>
      <c r="P1773" s="33" t="s">
        <v>742</v>
      </c>
    </row>
    <row r="1774" customFormat="false" ht="15" hidden="false" customHeight="false" outlineLevel="0" collapsed="false">
      <c r="A1774" s="33" t="s">
        <v>6970</v>
      </c>
      <c r="B1774" s="33" t="s">
        <v>6971</v>
      </c>
      <c r="C1774" s="33" t="s">
        <v>6972</v>
      </c>
      <c r="D1774" s="33" t="s">
        <v>3541</v>
      </c>
      <c r="E1774" s="33" t="s">
        <v>5590</v>
      </c>
      <c r="F1774" s="33" t="s">
        <v>685</v>
      </c>
      <c r="G1774" s="33" t="s">
        <v>686</v>
      </c>
      <c r="H1774" s="33" t="s">
        <v>687</v>
      </c>
      <c r="I1774" s="33" t="n">
        <v>262</v>
      </c>
      <c r="J1774" s="33" t="s">
        <v>703</v>
      </c>
      <c r="K1774" s="35" t="n">
        <v>81215</v>
      </c>
      <c r="L1774" s="36" t="n">
        <v>3.8</v>
      </c>
      <c r="M1774" s="37" t="n">
        <v>0</v>
      </c>
      <c r="N1774" s="37" t="n">
        <v>1800</v>
      </c>
      <c r="O1774" s="37" t="n">
        <v>0</v>
      </c>
      <c r="P1774" s="33" t="s">
        <v>692</v>
      </c>
    </row>
    <row r="1775" customFormat="false" ht="15" hidden="false" customHeight="false" outlineLevel="0" collapsed="false">
      <c r="A1775" s="33" t="s">
        <v>6973</v>
      </c>
      <c r="B1775" s="33" t="s">
        <v>6974</v>
      </c>
      <c r="C1775" s="33" t="s">
        <v>6975</v>
      </c>
      <c r="D1775" s="33" t="s">
        <v>6976</v>
      </c>
      <c r="E1775" s="33" t="s">
        <v>2437</v>
      </c>
      <c r="F1775" s="33" t="s">
        <v>685</v>
      </c>
      <c r="G1775" s="33" t="s">
        <v>686</v>
      </c>
      <c r="H1775" s="33" t="s">
        <v>750</v>
      </c>
      <c r="I1775" s="33" t="n">
        <v>262</v>
      </c>
      <c r="J1775" s="33" t="s">
        <v>768</v>
      </c>
      <c r="K1775" s="35" t="n">
        <v>77957</v>
      </c>
      <c r="L1775" s="36" t="n">
        <v>5.3</v>
      </c>
      <c r="M1775" s="37" t="n">
        <v>120</v>
      </c>
      <c r="N1775" s="37" t="n">
        <v>8760</v>
      </c>
      <c r="O1775" s="37" t="n">
        <v>0</v>
      </c>
      <c r="P1775" s="33" t="s">
        <v>692</v>
      </c>
    </row>
    <row r="1776" customFormat="false" ht="15" hidden="false" customHeight="false" outlineLevel="0" collapsed="false">
      <c r="A1776" s="33" t="s">
        <v>6977</v>
      </c>
      <c r="B1776" s="33"/>
      <c r="C1776" s="33" t="s">
        <v>6978</v>
      </c>
      <c r="D1776" s="33" t="s">
        <v>6979</v>
      </c>
      <c r="E1776" s="33" t="s">
        <v>3375</v>
      </c>
      <c r="F1776" s="33" t="s">
        <v>685</v>
      </c>
      <c r="G1776" s="33" t="s">
        <v>686</v>
      </c>
      <c r="H1776" s="33" t="s">
        <v>750</v>
      </c>
      <c r="I1776" s="33" t="n">
        <v>262</v>
      </c>
      <c r="J1776" s="33" t="s">
        <v>864</v>
      </c>
      <c r="K1776" s="35" t="n">
        <v>79620</v>
      </c>
      <c r="L1776" s="36" t="n">
        <v>5.7</v>
      </c>
      <c r="M1776" s="37" t="n">
        <v>0</v>
      </c>
      <c r="N1776" s="37" t="n">
        <v>2500</v>
      </c>
      <c r="O1776" s="37" t="n">
        <v>0</v>
      </c>
      <c r="P1776" s="33" t="s">
        <v>860</v>
      </c>
    </row>
    <row r="1777" customFormat="false" ht="15" hidden="false" customHeight="false" outlineLevel="0" collapsed="false">
      <c r="A1777" s="33" t="s">
        <v>6980</v>
      </c>
      <c r="B1777" s="33" t="s">
        <v>6981</v>
      </c>
      <c r="C1777" s="33" t="s">
        <v>5233</v>
      </c>
      <c r="D1777" s="33" t="s">
        <v>6982</v>
      </c>
      <c r="E1777" s="33" t="s">
        <v>2215</v>
      </c>
      <c r="F1777" s="33" t="s">
        <v>685</v>
      </c>
      <c r="G1777" s="33" t="s">
        <v>686</v>
      </c>
      <c r="H1777" s="33" t="s">
        <v>750</v>
      </c>
      <c r="I1777" s="33" t="n">
        <v>262</v>
      </c>
      <c r="J1777" s="33" t="s">
        <v>751</v>
      </c>
      <c r="K1777" s="35" t="n">
        <v>75500</v>
      </c>
      <c r="L1777" s="36" t="n">
        <v>3.8</v>
      </c>
      <c r="M1777" s="37" t="n">
        <v>500</v>
      </c>
      <c r="N1777" s="37" t="n">
        <v>3500</v>
      </c>
      <c r="O1777" s="37" t="n">
        <v>0</v>
      </c>
      <c r="P1777" s="33" t="s">
        <v>692</v>
      </c>
    </row>
    <row r="1778" customFormat="false" ht="15" hidden="false" customHeight="false" outlineLevel="0" collapsed="false">
      <c r="A1778" s="33" t="s">
        <v>6983</v>
      </c>
      <c r="B1778" s="33" t="s">
        <v>6984</v>
      </c>
      <c r="C1778" s="33" t="s">
        <v>6985</v>
      </c>
      <c r="D1778" s="33" t="s">
        <v>6986</v>
      </c>
      <c r="E1778" s="33" t="s">
        <v>5913</v>
      </c>
      <c r="F1778" s="33" t="s">
        <v>685</v>
      </c>
      <c r="G1778" s="33" t="s">
        <v>686</v>
      </c>
      <c r="H1778" s="33" t="s">
        <v>687</v>
      </c>
      <c r="I1778" s="33" t="n">
        <v>263</v>
      </c>
      <c r="J1778" s="33" t="s">
        <v>864</v>
      </c>
      <c r="K1778" s="35" t="n">
        <v>66794</v>
      </c>
      <c r="L1778" s="36" t="n">
        <v>3.6</v>
      </c>
      <c r="M1778" s="37" t="n">
        <v>200</v>
      </c>
      <c r="N1778" s="37" t="n">
        <v>10000</v>
      </c>
      <c r="O1778" s="37" t="n">
        <v>1</v>
      </c>
      <c r="P1778" s="33" t="s">
        <v>742</v>
      </c>
    </row>
    <row r="1779" customFormat="false" ht="15" hidden="false" customHeight="false" outlineLevel="0" collapsed="false">
      <c r="A1779" s="33" t="s">
        <v>6987</v>
      </c>
      <c r="B1779" s="33" t="s">
        <v>6988</v>
      </c>
      <c r="C1779" s="33" t="s">
        <v>6989</v>
      </c>
      <c r="D1779" s="33" t="s">
        <v>6990</v>
      </c>
      <c r="E1779" s="33" t="s">
        <v>4472</v>
      </c>
      <c r="F1779" s="33" t="s">
        <v>685</v>
      </c>
      <c r="G1779" s="33" t="s">
        <v>686</v>
      </c>
      <c r="H1779" s="33" t="s">
        <v>687</v>
      </c>
      <c r="I1779" s="33" t="n">
        <v>263</v>
      </c>
      <c r="J1779" s="33" t="s">
        <v>751</v>
      </c>
      <c r="K1779" s="35" t="n">
        <v>75923</v>
      </c>
      <c r="L1779" s="36" t="n">
        <v>4.4</v>
      </c>
      <c r="M1779" s="37" t="n">
        <v>746</v>
      </c>
      <c r="N1779" s="37" t="n">
        <v>2952</v>
      </c>
      <c r="O1779" s="37" t="n">
        <v>3</v>
      </c>
      <c r="P1779" s="33" t="s">
        <v>692</v>
      </c>
    </row>
    <row r="1780" customFormat="false" ht="15" hidden="false" customHeight="false" outlineLevel="0" collapsed="false">
      <c r="A1780" s="33" t="s">
        <v>6991</v>
      </c>
      <c r="B1780" s="33" t="s">
        <v>6992</v>
      </c>
      <c r="C1780" s="33" t="s">
        <v>6993</v>
      </c>
      <c r="D1780" s="33" t="s">
        <v>6994</v>
      </c>
      <c r="E1780" s="33" t="s">
        <v>6538</v>
      </c>
      <c r="F1780" s="33" t="s">
        <v>685</v>
      </c>
      <c r="G1780" s="33" t="s">
        <v>686</v>
      </c>
      <c r="H1780" s="33" t="s">
        <v>687</v>
      </c>
      <c r="I1780" s="33" t="n">
        <v>263</v>
      </c>
      <c r="J1780" s="33" t="s">
        <v>765</v>
      </c>
      <c r="K1780" s="35" t="n">
        <v>66629</v>
      </c>
      <c r="L1780" s="36" t="n">
        <v>3.3</v>
      </c>
      <c r="M1780" s="37" t="n">
        <v>400</v>
      </c>
      <c r="N1780" s="37" t="n">
        <v>3200</v>
      </c>
      <c r="O1780" s="37" t="n">
        <v>2</v>
      </c>
      <c r="P1780" s="33" t="s">
        <v>700</v>
      </c>
    </row>
    <row r="1781" customFormat="false" ht="15" hidden="false" customHeight="false" outlineLevel="0" collapsed="false">
      <c r="A1781" s="33" t="s">
        <v>6995</v>
      </c>
      <c r="B1781" s="33"/>
      <c r="C1781" s="33" t="s">
        <v>6996</v>
      </c>
      <c r="D1781" s="33" t="s">
        <v>1599</v>
      </c>
      <c r="E1781" s="33" t="s">
        <v>788</v>
      </c>
      <c r="F1781" s="33" t="s">
        <v>883</v>
      </c>
      <c r="G1781" s="33" t="s">
        <v>686</v>
      </c>
      <c r="H1781" s="33" t="s">
        <v>885</v>
      </c>
      <c r="I1781" s="33" t="n">
        <v>263</v>
      </c>
      <c r="J1781" s="33" t="s">
        <v>785</v>
      </c>
      <c r="K1781" s="35" t="n">
        <v>49177</v>
      </c>
      <c r="L1781" s="36" t="n">
        <v>2.1</v>
      </c>
      <c r="M1781" s="37" t="n">
        <v>0</v>
      </c>
      <c r="N1781" s="37" t="n">
        <v>0</v>
      </c>
      <c r="O1781" s="37" t="n">
        <v>0</v>
      </c>
      <c r="P1781" s="33"/>
    </row>
    <row r="1782" customFormat="false" ht="15" hidden="false" customHeight="false" outlineLevel="0" collapsed="false">
      <c r="A1782" s="33" t="s">
        <v>6997</v>
      </c>
      <c r="B1782" s="33" t="s">
        <v>6998</v>
      </c>
      <c r="C1782" s="33" t="s">
        <v>6999</v>
      </c>
      <c r="D1782" s="33" t="s">
        <v>7000</v>
      </c>
      <c r="E1782" s="33" t="s">
        <v>3375</v>
      </c>
      <c r="F1782" s="33" t="s">
        <v>685</v>
      </c>
      <c r="G1782" s="33" t="s">
        <v>686</v>
      </c>
      <c r="H1782" s="33" t="s">
        <v>687</v>
      </c>
      <c r="I1782" s="33" t="n">
        <v>263</v>
      </c>
      <c r="J1782" s="33" t="s">
        <v>864</v>
      </c>
      <c r="K1782" s="35" t="n">
        <v>79807</v>
      </c>
      <c r="L1782" s="36" t="n">
        <v>5.8</v>
      </c>
      <c r="M1782" s="37" t="n">
        <v>0</v>
      </c>
      <c r="N1782" s="37" t="n">
        <v>4500</v>
      </c>
      <c r="O1782" s="37" t="n">
        <v>1</v>
      </c>
      <c r="P1782" s="33" t="s">
        <v>688</v>
      </c>
    </row>
    <row r="1783" customFormat="false" ht="15" hidden="false" customHeight="false" outlineLevel="0" collapsed="false">
      <c r="A1783" s="33" t="s">
        <v>7001</v>
      </c>
      <c r="B1783" s="33" t="s">
        <v>7002</v>
      </c>
      <c r="C1783" s="33" t="s">
        <v>7003</v>
      </c>
      <c r="D1783" s="33" t="s">
        <v>7004</v>
      </c>
      <c r="E1783" s="33" t="s">
        <v>852</v>
      </c>
      <c r="F1783" s="33" t="s">
        <v>685</v>
      </c>
      <c r="G1783" s="33" t="s">
        <v>686</v>
      </c>
      <c r="H1783" s="33" t="s">
        <v>687</v>
      </c>
      <c r="I1783" s="33" t="n">
        <v>263</v>
      </c>
      <c r="J1783" s="33" t="s">
        <v>853</v>
      </c>
      <c r="K1783" s="35" t="n">
        <v>49179</v>
      </c>
      <c r="L1783" s="36" t="n">
        <v>2.1</v>
      </c>
      <c r="M1783" s="37" t="n">
        <v>1857</v>
      </c>
      <c r="N1783" s="37" t="n">
        <v>3278</v>
      </c>
      <c r="O1783" s="37" t="n">
        <v>6</v>
      </c>
      <c r="P1783" s="33" t="s">
        <v>688</v>
      </c>
    </row>
    <row r="1784" customFormat="false" ht="15" hidden="false" customHeight="false" outlineLevel="0" collapsed="false">
      <c r="A1784" s="33" t="s">
        <v>7005</v>
      </c>
      <c r="B1784" s="33" t="s">
        <v>7006</v>
      </c>
      <c r="C1784" s="33" t="s">
        <v>7007</v>
      </c>
      <c r="D1784" s="33" t="s">
        <v>1054</v>
      </c>
      <c r="E1784" s="33" t="s">
        <v>6538</v>
      </c>
      <c r="F1784" s="33" t="s">
        <v>685</v>
      </c>
      <c r="G1784" s="33" t="s">
        <v>686</v>
      </c>
      <c r="H1784" s="33" t="s">
        <v>750</v>
      </c>
      <c r="I1784" s="33" t="n">
        <v>264</v>
      </c>
      <c r="J1784" s="33" t="s">
        <v>765</v>
      </c>
      <c r="K1784" s="35" t="n">
        <v>94132</v>
      </c>
      <c r="L1784" s="36" t="n">
        <v>7.9</v>
      </c>
      <c r="M1784" s="37" t="n">
        <v>300</v>
      </c>
      <c r="N1784" s="37" t="n">
        <v>5680</v>
      </c>
      <c r="O1784" s="37" t="n">
        <v>0</v>
      </c>
      <c r="P1784" s="33" t="s">
        <v>700</v>
      </c>
    </row>
    <row r="1785" customFormat="false" ht="15" hidden="false" customHeight="false" outlineLevel="0" collapsed="false">
      <c r="A1785" s="33" t="s">
        <v>7008</v>
      </c>
      <c r="B1785" s="33" t="s">
        <v>7009</v>
      </c>
      <c r="C1785" s="33" t="s">
        <v>7010</v>
      </c>
      <c r="D1785" s="33" t="s">
        <v>6969</v>
      </c>
      <c r="E1785" s="33" t="s">
        <v>852</v>
      </c>
      <c r="F1785" s="33" t="s">
        <v>685</v>
      </c>
      <c r="G1785" s="33" t="s">
        <v>686</v>
      </c>
      <c r="H1785" s="33" t="s">
        <v>767</v>
      </c>
      <c r="I1785" s="33" t="n">
        <v>264</v>
      </c>
      <c r="J1785" s="33" t="s">
        <v>864</v>
      </c>
      <c r="K1785" s="35" t="n">
        <v>75093</v>
      </c>
      <c r="L1785" s="36" t="n">
        <v>5.2</v>
      </c>
      <c r="M1785" s="37" t="n">
        <v>15996</v>
      </c>
      <c r="N1785" s="37" t="n">
        <v>28366</v>
      </c>
      <c r="O1785" s="37" t="n">
        <v>19</v>
      </c>
      <c r="P1785" s="33" t="s">
        <v>688</v>
      </c>
    </row>
    <row r="1786" customFormat="false" ht="15" hidden="false" customHeight="false" outlineLevel="0" collapsed="false">
      <c r="A1786" s="33" t="s">
        <v>7011</v>
      </c>
      <c r="B1786" s="33" t="s">
        <v>7012</v>
      </c>
      <c r="C1786" s="33" t="s">
        <v>7013</v>
      </c>
      <c r="D1786" s="33" t="s">
        <v>7014</v>
      </c>
      <c r="E1786" s="33" t="s">
        <v>5913</v>
      </c>
      <c r="F1786" s="33" t="s">
        <v>685</v>
      </c>
      <c r="G1786" s="33" t="s">
        <v>686</v>
      </c>
      <c r="H1786" s="33" t="s">
        <v>750</v>
      </c>
      <c r="I1786" s="33" t="n">
        <v>265</v>
      </c>
      <c r="J1786" s="33" t="s">
        <v>864</v>
      </c>
      <c r="K1786" s="35" t="n">
        <v>58793</v>
      </c>
      <c r="L1786" s="36" t="n">
        <v>2.4</v>
      </c>
      <c r="M1786" s="37" t="n">
        <v>1500</v>
      </c>
      <c r="N1786" s="37" t="n">
        <v>5000</v>
      </c>
      <c r="O1786" s="37" t="n">
        <v>2</v>
      </c>
      <c r="P1786" s="33" t="s">
        <v>700</v>
      </c>
    </row>
    <row r="1787" customFormat="false" ht="15" hidden="false" customHeight="false" outlineLevel="0" collapsed="false">
      <c r="A1787" s="33" t="s">
        <v>7015</v>
      </c>
      <c r="B1787" s="33"/>
      <c r="C1787" s="33" t="s">
        <v>7016</v>
      </c>
      <c r="D1787" s="33" t="s">
        <v>7016</v>
      </c>
      <c r="E1787" s="33" t="s">
        <v>788</v>
      </c>
      <c r="F1787" s="33" t="s">
        <v>685</v>
      </c>
      <c r="G1787" s="33" t="s">
        <v>686</v>
      </c>
      <c r="H1787" s="33" t="s">
        <v>687</v>
      </c>
      <c r="I1787" s="33" t="n">
        <v>265</v>
      </c>
      <c r="J1787" s="33" t="s">
        <v>746</v>
      </c>
      <c r="K1787" s="35" t="n">
        <v>80912</v>
      </c>
      <c r="L1787" s="36" t="n">
        <v>6.4</v>
      </c>
      <c r="M1787" s="37" t="n">
        <v>0</v>
      </c>
      <c r="N1787" s="37" t="n">
        <v>6600</v>
      </c>
      <c r="O1787" s="37" t="n">
        <v>0</v>
      </c>
      <c r="P1787" s="33" t="s">
        <v>723</v>
      </c>
    </row>
    <row r="1788" customFormat="false" ht="15" hidden="false" customHeight="false" outlineLevel="0" collapsed="false">
      <c r="A1788" s="33" t="s">
        <v>7017</v>
      </c>
      <c r="B1788" s="33" t="s">
        <v>7018</v>
      </c>
      <c r="C1788" s="33" t="s">
        <v>7019</v>
      </c>
      <c r="D1788" s="33" t="s">
        <v>920</v>
      </c>
      <c r="E1788" s="33" t="s">
        <v>842</v>
      </c>
      <c r="F1788" s="33" t="s">
        <v>685</v>
      </c>
      <c r="G1788" s="33" t="s">
        <v>686</v>
      </c>
      <c r="H1788" s="33" t="s">
        <v>687</v>
      </c>
      <c r="I1788" s="33" t="n">
        <v>265</v>
      </c>
      <c r="J1788" s="33" t="s">
        <v>839</v>
      </c>
      <c r="K1788" s="35" t="n">
        <v>62805</v>
      </c>
      <c r="L1788" s="36" t="n">
        <v>2.9</v>
      </c>
      <c r="M1788" s="37" t="n">
        <v>4620</v>
      </c>
      <c r="N1788" s="37" t="n">
        <v>7445</v>
      </c>
      <c r="O1788" s="37" t="n">
        <v>1</v>
      </c>
      <c r="P1788" s="33" t="s">
        <v>688</v>
      </c>
    </row>
    <row r="1789" customFormat="false" ht="15" hidden="false" customHeight="false" outlineLevel="0" collapsed="false">
      <c r="A1789" s="33" t="s">
        <v>7020</v>
      </c>
      <c r="B1789" s="33"/>
      <c r="C1789" s="33" t="s">
        <v>7021</v>
      </c>
      <c r="D1789" s="33" t="s">
        <v>7022</v>
      </c>
      <c r="E1789" s="33" t="s">
        <v>852</v>
      </c>
      <c r="F1789" s="33" t="s">
        <v>883</v>
      </c>
      <c r="G1789" s="33" t="s">
        <v>686</v>
      </c>
      <c r="H1789" s="33" t="s">
        <v>904</v>
      </c>
      <c r="I1789" s="33" t="n">
        <v>265</v>
      </c>
      <c r="J1789" s="33" t="s">
        <v>853</v>
      </c>
      <c r="K1789" s="35" t="n">
        <v>49162</v>
      </c>
      <c r="L1789" s="36" t="n">
        <v>2.1</v>
      </c>
      <c r="M1789" s="37" t="n">
        <v>0</v>
      </c>
      <c r="N1789" s="37" t="n">
        <v>0</v>
      </c>
      <c r="O1789" s="37" t="n">
        <v>0</v>
      </c>
      <c r="P1789" s="33"/>
    </row>
    <row r="1790" customFormat="false" ht="15" hidden="false" customHeight="false" outlineLevel="0" collapsed="false">
      <c r="A1790" s="33" t="s">
        <v>7023</v>
      </c>
      <c r="B1790" s="33" t="s">
        <v>7024</v>
      </c>
      <c r="C1790" s="33" t="s">
        <v>7025</v>
      </c>
      <c r="D1790" s="33" t="s">
        <v>7026</v>
      </c>
      <c r="E1790" s="33" t="s">
        <v>852</v>
      </c>
      <c r="F1790" s="33" t="s">
        <v>685</v>
      </c>
      <c r="G1790" s="33" t="s">
        <v>686</v>
      </c>
      <c r="H1790" s="33" t="s">
        <v>733</v>
      </c>
      <c r="I1790" s="33" t="n">
        <v>265</v>
      </c>
      <c r="J1790" s="33" t="s">
        <v>864</v>
      </c>
      <c r="K1790" s="35" t="n">
        <v>113840</v>
      </c>
      <c r="L1790" s="36" t="n">
        <v>9.2</v>
      </c>
      <c r="M1790" s="37" t="n">
        <v>0</v>
      </c>
      <c r="N1790" s="37" t="n">
        <v>8400</v>
      </c>
      <c r="O1790" s="37" t="n">
        <v>0</v>
      </c>
      <c r="P1790" s="33" t="s">
        <v>723</v>
      </c>
    </row>
    <row r="1791" customFormat="false" ht="15" hidden="false" customHeight="false" outlineLevel="0" collapsed="false">
      <c r="A1791" s="33" t="s">
        <v>7027</v>
      </c>
      <c r="B1791" s="33" t="s">
        <v>7028</v>
      </c>
      <c r="C1791" s="33" t="s">
        <v>7029</v>
      </c>
      <c r="D1791" s="33" t="s">
        <v>7030</v>
      </c>
      <c r="E1791" s="33" t="s">
        <v>4472</v>
      </c>
      <c r="F1791" s="33" t="s">
        <v>685</v>
      </c>
      <c r="G1791" s="33" t="s">
        <v>686</v>
      </c>
      <c r="H1791" s="33" t="s">
        <v>687</v>
      </c>
      <c r="I1791" s="33" t="n">
        <v>266</v>
      </c>
      <c r="J1791" s="33" t="s">
        <v>751</v>
      </c>
      <c r="K1791" s="35" t="n">
        <v>82104</v>
      </c>
      <c r="L1791" s="36" t="n">
        <v>5.5</v>
      </c>
      <c r="M1791" s="37" t="n">
        <v>722</v>
      </c>
      <c r="N1791" s="37" t="n">
        <v>6550</v>
      </c>
      <c r="O1791" s="37" t="n">
        <v>0</v>
      </c>
      <c r="P1791" s="33" t="s">
        <v>742</v>
      </c>
    </row>
    <row r="1792" customFormat="false" ht="15" hidden="false" customHeight="false" outlineLevel="0" collapsed="false">
      <c r="A1792" s="33" t="s">
        <v>7031</v>
      </c>
      <c r="B1792" s="33"/>
      <c r="C1792" s="33" t="s">
        <v>7032</v>
      </c>
      <c r="D1792" s="33" t="s">
        <v>7032</v>
      </c>
      <c r="E1792" s="33" t="s">
        <v>792</v>
      </c>
      <c r="F1792" s="33" t="s">
        <v>685</v>
      </c>
      <c r="G1792" s="33" t="s">
        <v>686</v>
      </c>
      <c r="H1792" s="33" t="s">
        <v>687</v>
      </c>
      <c r="I1792" s="33" t="n">
        <v>268</v>
      </c>
      <c r="J1792" s="33" t="s">
        <v>789</v>
      </c>
      <c r="K1792" s="35" t="n">
        <v>97370</v>
      </c>
      <c r="L1792" s="36" t="n">
        <v>8.1</v>
      </c>
      <c r="M1792" s="37" t="n">
        <v>1000</v>
      </c>
      <c r="N1792" s="37" t="n">
        <v>1000</v>
      </c>
      <c r="O1792" s="37" t="n">
        <v>0</v>
      </c>
      <c r="P1792" s="33" t="s">
        <v>860</v>
      </c>
    </row>
    <row r="1793" customFormat="false" ht="15" hidden="false" customHeight="false" outlineLevel="0" collapsed="false">
      <c r="A1793" s="33" t="s">
        <v>7033</v>
      </c>
      <c r="B1793" s="33" t="s">
        <v>7034</v>
      </c>
      <c r="C1793" s="33" t="s">
        <v>7035</v>
      </c>
      <c r="D1793" s="33" t="s">
        <v>7036</v>
      </c>
      <c r="E1793" s="33" t="s">
        <v>2437</v>
      </c>
      <c r="F1793" s="33" t="s">
        <v>685</v>
      </c>
      <c r="G1793" s="33" t="s">
        <v>686</v>
      </c>
      <c r="H1793" s="33" t="s">
        <v>687</v>
      </c>
      <c r="I1793" s="33" t="n">
        <v>268</v>
      </c>
      <c r="J1793" s="33" t="s">
        <v>768</v>
      </c>
      <c r="K1793" s="35" t="n">
        <v>80193</v>
      </c>
      <c r="L1793" s="36" t="n">
        <v>5.7</v>
      </c>
      <c r="M1793" s="37" t="n">
        <v>1547</v>
      </c>
      <c r="N1793" s="37" t="n">
        <v>18751</v>
      </c>
      <c r="O1793" s="37" t="n">
        <v>7</v>
      </c>
      <c r="P1793" s="33" t="s">
        <v>688</v>
      </c>
    </row>
    <row r="1794" customFormat="false" ht="15" hidden="false" customHeight="false" outlineLevel="0" collapsed="false">
      <c r="A1794" s="33" t="s">
        <v>7037</v>
      </c>
      <c r="B1794" s="33" t="s">
        <v>7038</v>
      </c>
      <c r="C1794" s="33" t="s">
        <v>7039</v>
      </c>
      <c r="D1794" s="33" t="s">
        <v>7040</v>
      </c>
      <c r="E1794" s="33" t="s">
        <v>852</v>
      </c>
      <c r="F1794" s="33" t="s">
        <v>685</v>
      </c>
      <c r="G1794" s="33" t="s">
        <v>686</v>
      </c>
      <c r="H1794" s="33" t="s">
        <v>733</v>
      </c>
      <c r="I1794" s="33" t="n">
        <v>268</v>
      </c>
      <c r="J1794" s="33" t="s">
        <v>864</v>
      </c>
      <c r="K1794" s="35" t="n">
        <v>59240</v>
      </c>
      <c r="L1794" s="36" t="n">
        <v>3.1</v>
      </c>
      <c r="M1794" s="37" t="n">
        <v>50</v>
      </c>
      <c r="N1794" s="37" t="n">
        <v>2650</v>
      </c>
      <c r="O1794" s="37" t="n">
        <v>2</v>
      </c>
      <c r="P1794" s="33" t="s">
        <v>688</v>
      </c>
    </row>
    <row r="1795" customFormat="false" ht="15" hidden="false" customHeight="false" outlineLevel="0" collapsed="false">
      <c r="A1795" s="33" t="s">
        <v>7041</v>
      </c>
      <c r="B1795" s="33"/>
      <c r="C1795" s="33" t="s">
        <v>6053</v>
      </c>
      <c r="D1795" s="33" t="s">
        <v>7042</v>
      </c>
      <c r="E1795" s="33" t="s">
        <v>6538</v>
      </c>
      <c r="F1795" s="33" t="s">
        <v>685</v>
      </c>
      <c r="G1795" s="33" t="s">
        <v>686</v>
      </c>
      <c r="H1795" s="33" t="s">
        <v>750</v>
      </c>
      <c r="I1795" s="33" t="n">
        <v>269</v>
      </c>
      <c r="J1795" s="33" t="s">
        <v>765</v>
      </c>
      <c r="K1795" s="35" t="n">
        <v>90360</v>
      </c>
      <c r="L1795" s="36" t="n">
        <v>7.8</v>
      </c>
      <c r="M1795" s="37" t="n">
        <v>40</v>
      </c>
      <c r="N1795" s="37" t="n">
        <v>870</v>
      </c>
      <c r="O1795" s="37" t="n">
        <v>0</v>
      </c>
      <c r="P1795" s="33" t="s">
        <v>760</v>
      </c>
    </row>
    <row r="1796" customFormat="false" ht="15" hidden="false" customHeight="false" outlineLevel="0" collapsed="false">
      <c r="A1796" s="33" t="s">
        <v>7043</v>
      </c>
      <c r="B1796" s="33" t="s">
        <v>7044</v>
      </c>
      <c r="C1796" s="33" t="s">
        <v>7045</v>
      </c>
      <c r="D1796" s="33" t="s">
        <v>7046</v>
      </c>
      <c r="E1796" s="33" t="s">
        <v>4472</v>
      </c>
      <c r="F1796" s="33" t="s">
        <v>685</v>
      </c>
      <c r="G1796" s="33" t="s">
        <v>686</v>
      </c>
      <c r="H1796" s="33" t="s">
        <v>687</v>
      </c>
      <c r="I1796" s="33" t="n">
        <v>270</v>
      </c>
      <c r="J1796" s="33" t="s">
        <v>751</v>
      </c>
      <c r="K1796" s="35" t="n">
        <v>89237</v>
      </c>
      <c r="L1796" s="36" t="n">
        <v>6.9</v>
      </c>
      <c r="M1796" s="37" t="n">
        <v>0</v>
      </c>
      <c r="N1796" s="37" t="n">
        <v>3267</v>
      </c>
      <c r="O1796" s="37" t="n">
        <v>3</v>
      </c>
      <c r="P1796" s="33" t="s">
        <v>692</v>
      </c>
    </row>
    <row r="1797" customFormat="false" ht="15" hidden="false" customHeight="false" outlineLevel="0" collapsed="false">
      <c r="A1797" s="33" t="s">
        <v>7047</v>
      </c>
      <c r="B1797" s="33" t="s">
        <v>7048</v>
      </c>
      <c r="C1797" s="33" t="s">
        <v>7049</v>
      </c>
      <c r="D1797" s="33" t="s">
        <v>7050</v>
      </c>
      <c r="E1797" s="33" t="s">
        <v>2677</v>
      </c>
      <c r="F1797" s="33" t="s">
        <v>685</v>
      </c>
      <c r="G1797" s="33" t="s">
        <v>686</v>
      </c>
      <c r="H1797" s="33" t="s">
        <v>750</v>
      </c>
      <c r="I1797" s="33" t="n">
        <v>270</v>
      </c>
      <c r="J1797" s="33" t="s">
        <v>751</v>
      </c>
      <c r="K1797" s="35" t="n">
        <v>76957</v>
      </c>
      <c r="L1797" s="36" t="n">
        <v>5.1</v>
      </c>
      <c r="M1797" s="37" t="n">
        <v>0</v>
      </c>
      <c r="N1797" s="37" t="n">
        <v>8000</v>
      </c>
      <c r="O1797" s="37" t="n">
        <v>1</v>
      </c>
      <c r="P1797" s="33" t="s">
        <v>700</v>
      </c>
    </row>
    <row r="1798" customFormat="false" ht="15" hidden="false" customHeight="false" outlineLevel="0" collapsed="false">
      <c r="A1798" s="33" t="s">
        <v>7051</v>
      </c>
      <c r="B1798" s="33" t="s">
        <v>7052</v>
      </c>
      <c r="C1798" s="33" t="s">
        <v>7053</v>
      </c>
      <c r="D1798" s="33" t="s">
        <v>5635</v>
      </c>
      <c r="E1798" s="33" t="s">
        <v>5913</v>
      </c>
      <c r="F1798" s="33" t="s">
        <v>685</v>
      </c>
      <c r="G1798" s="33" t="s">
        <v>686</v>
      </c>
      <c r="H1798" s="33" t="s">
        <v>687</v>
      </c>
      <c r="I1798" s="33" t="n">
        <v>271</v>
      </c>
      <c r="J1798" s="33" t="s">
        <v>864</v>
      </c>
      <c r="K1798" s="35" t="n">
        <v>79518</v>
      </c>
      <c r="L1798" s="36" t="n">
        <v>5.9</v>
      </c>
      <c r="M1798" s="37" t="n">
        <v>1500</v>
      </c>
      <c r="N1798" s="37" t="n">
        <v>17600</v>
      </c>
      <c r="O1798" s="37" t="n">
        <v>4</v>
      </c>
      <c r="P1798" s="33" t="s">
        <v>723</v>
      </c>
    </row>
    <row r="1799" customFormat="false" ht="15" hidden="false" customHeight="false" outlineLevel="0" collapsed="false">
      <c r="A1799" s="33" t="s">
        <v>7054</v>
      </c>
      <c r="B1799" s="33"/>
      <c r="C1799" s="33" t="s">
        <v>5133</v>
      </c>
      <c r="D1799" s="33" t="s">
        <v>2856</v>
      </c>
      <c r="E1799" s="33" t="s">
        <v>5190</v>
      </c>
      <c r="F1799" s="33" t="s">
        <v>685</v>
      </c>
      <c r="G1799" s="33" t="s">
        <v>686</v>
      </c>
      <c r="H1799" s="33" t="s">
        <v>687</v>
      </c>
      <c r="I1799" s="33" t="n">
        <v>271</v>
      </c>
      <c r="J1799" s="33" t="s">
        <v>825</v>
      </c>
      <c r="K1799" s="35" t="n">
        <v>57562</v>
      </c>
      <c r="L1799" s="36" t="n">
        <v>1.7</v>
      </c>
      <c r="M1799" s="37" t="n">
        <v>0</v>
      </c>
      <c r="N1799" s="37" t="n">
        <v>6000</v>
      </c>
      <c r="O1799" s="37" t="n">
        <v>0</v>
      </c>
      <c r="P1799" s="33" t="s">
        <v>742</v>
      </c>
    </row>
    <row r="1800" customFormat="false" ht="15" hidden="false" customHeight="false" outlineLevel="0" collapsed="false">
      <c r="A1800" s="33" t="s">
        <v>7055</v>
      </c>
      <c r="B1800" s="33"/>
      <c r="C1800" s="33" t="s">
        <v>7056</v>
      </c>
      <c r="D1800" s="33" t="s">
        <v>7057</v>
      </c>
      <c r="E1800" s="33" t="s">
        <v>788</v>
      </c>
      <c r="F1800" s="33" t="s">
        <v>883</v>
      </c>
      <c r="G1800" s="33" t="s">
        <v>686</v>
      </c>
      <c r="H1800" s="33" t="s">
        <v>687</v>
      </c>
      <c r="I1800" s="33" t="n">
        <v>271</v>
      </c>
      <c r="J1800" s="33" t="s">
        <v>785</v>
      </c>
      <c r="K1800" s="35" t="n">
        <v>50223</v>
      </c>
      <c r="L1800" s="36" t="n">
        <v>2</v>
      </c>
      <c r="M1800" s="37" t="n">
        <v>0</v>
      </c>
      <c r="N1800" s="37" t="n">
        <v>0</v>
      </c>
      <c r="O1800" s="37" t="n">
        <v>0</v>
      </c>
      <c r="P1800" s="33" t="s">
        <v>7058</v>
      </c>
    </row>
    <row r="1801" customFormat="false" ht="15" hidden="false" customHeight="false" outlineLevel="0" collapsed="false">
      <c r="A1801" s="33" t="s">
        <v>7059</v>
      </c>
      <c r="B1801" s="33" t="s">
        <v>7060</v>
      </c>
      <c r="C1801" s="33" t="s">
        <v>7061</v>
      </c>
      <c r="D1801" s="33" t="s">
        <v>7062</v>
      </c>
      <c r="E1801" s="33" t="s">
        <v>3375</v>
      </c>
      <c r="F1801" s="33" t="s">
        <v>685</v>
      </c>
      <c r="G1801" s="33" t="s">
        <v>686</v>
      </c>
      <c r="H1801" s="33" t="s">
        <v>750</v>
      </c>
      <c r="I1801" s="33" t="n">
        <v>271</v>
      </c>
      <c r="J1801" s="33" t="s">
        <v>864</v>
      </c>
      <c r="K1801" s="35" t="n">
        <v>63009</v>
      </c>
      <c r="L1801" s="36" t="n">
        <v>3.3</v>
      </c>
      <c r="M1801" s="37" t="n">
        <v>0</v>
      </c>
      <c r="N1801" s="37" t="n">
        <v>37000</v>
      </c>
      <c r="O1801" s="37" t="n">
        <v>5</v>
      </c>
      <c r="P1801" s="33" t="s">
        <v>760</v>
      </c>
    </row>
    <row r="1802" customFormat="false" ht="15" hidden="false" customHeight="false" outlineLevel="0" collapsed="false">
      <c r="A1802" s="33" t="s">
        <v>7063</v>
      </c>
      <c r="B1802" s="33" t="s">
        <v>7064</v>
      </c>
      <c r="C1802" s="33" t="s">
        <v>7065</v>
      </c>
      <c r="D1802" s="33" t="s">
        <v>2551</v>
      </c>
      <c r="E1802" s="33" t="s">
        <v>5913</v>
      </c>
      <c r="F1802" s="33" t="s">
        <v>685</v>
      </c>
      <c r="G1802" s="33" t="s">
        <v>686</v>
      </c>
      <c r="H1802" s="33" t="s">
        <v>687</v>
      </c>
      <c r="I1802" s="33" t="n">
        <v>272</v>
      </c>
      <c r="J1802" s="33" t="s">
        <v>864</v>
      </c>
      <c r="K1802" s="35" t="n">
        <v>58185</v>
      </c>
      <c r="L1802" s="36" t="n">
        <v>2.2</v>
      </c>
      <c r="M1802" s="37" t="n">
        <v>0</v>
      </c>
      <c r="N1802" s="37" t="n">
        <v>10000</v>
      </c>
      <c r="O1802" s="37" t="n">
        <v>2</v>
      </c>
      <c r="P1802" s="33" t="s">
        <v>742</v>
      </c>
    </row>
    <row r="1803" customFormat="false" ht="15" hidden="false" customHeight="false" outlineLevel="0" collapsed="false">
      <c r="A1803" s="33" t="s">
        <v>7066</v>
      </c>
      <c r="B1803" s="33" t="s">
        <v>7067</v>
      </c>
      <c r="C1803" s="33" t="s">
        <v>7068</v>
      </c>
      <c r="D1803" s="33" t="s">
        <v>7069</v>
      </c>
      <c r="E1803" s="33" t="s">
        <v>4472</v>
      </c>
      <c r="F1803" s="33" t="s">
        <v>685</v>
      </c>
      <c r="G1803" s="33" t="s">
        <v>686</v>
      </c>
      <c r="H1803" s="33" t="s">
        <v>687</v>
      </c>
      <c r="I1803" s="33" t="n">
        <v>272</v>
      </c>
      <c r="J1803" s="33" t="s">
        <v>751</v>
      </c>
      <c r="K1803" s="35" t="n">
        <v>91821</v>
      </c>
      <c r="L1803" s="36" t="n">
        <v>7.4</v>
      </c>
      <c r="M1803" s="37" t="n">
        <v>649</v>
      </c>
      <c r="N1803" s="37" t="n">
        <v>3341</v>
      </c>
      <c r="O1803" s="37" t="n">
        <v>0</v>
      </c>
      <c r="P1803" s="33" t="s">
        <v>688</v>
      </c>
    </row>
    <row r="1804" customFormat="false" ht="15" hidden="false" customHeight="false" outlineLevel="0" collapsed="false">
      <c r="A1804" s="33" t="s">
        <v>7070</v>
      </c>
      <c r="B1804" s="33" t="s">
        <v>7071</v>
      </c>
      <c r="C1804" s="33" t="s">
        <v>7072</v>
      </c>
      <c r="D1804" s="33" t="s">
        <v>5645</v>
      </c>
      <c r="E1804" s="33" t="s">
        <v>792</v>
      </c>
      <c r="F1804" s="33" t="s">
        <v>685</v>
      </c>
      <c r="G1804" s="33" t="s">
        <v>686</v>
      </c>
      <c r="H1804" s="33" t="s">
        <v>733</v>
      </c>
      <c r="I1804" s="33" t="n">
        <v>272</v>
      </c>
      <c r="J1804" s="33" t="s">
        <v>789</v>
      </c>
      <c r="K1804" s="35" t="n">
        <v>63549</v>
      </c>
      <c r="L1804" s="36" t="n">
        <v>3.2</v>
      </c>
      <c r="M1804" s="37" t="n">
        <v>3460</v>
      </c>
      <c r="N1804" s="37" t="n">
        <v>1250</v>
      </c>
      <c r="O1804" s="37" t="n">
        <v>0</v>
      </c>
      <c r="P1804" s="33" t="s">
        <v>688</v>
      </c>
    </row>
    <row r="1805" customFormat="false" ht="15" hidden="false" customHeight="false" outlineLevel="0" collapsed="false">
      <c r="A1805" s="33" t="s">
        <v>7073</v>
      </c>
      <c r="B1805" s="33"/>
      <c r="C1805" s="33" t="s">
        <v>7074</v>
      </c>
      <c r="D1805" s="33" t="s">
        <v>6883</v>
      </c>
      <c r="E1805" s="33" t="s">
        <v>5590</v>
      </c>
      <c r="F1805" s="33" t="s">
        <v>883</v>
      </c>
      <c r="G1805" s="33" t="s">
        <v>686</v>
      </c>
      <c r="H1805" s="33" t="s">
        <v>764</v>
      </c>
      <c r="I1805" s="33" t="n">
        <v>272</v>
      </c>
      <c r="J1805" s="33" t="s">
        <v>681</v>
      </c>
      <c r="K1805" s="35" t="n">
        <v>59210</v>
      </c>
      <c r="L1805" s="36" t="n">
        <v>3.3</v>
      </c>
      <c r="M1805" s="37" t="n">
        <v>0</v>
      </c>
      <c r="N1805" s="37" t="n">
        <v>0</v>
      </c>
      <c r="O1805" s="37" t="n">
        <v>2</v>
      </c>
      <c r="P1805" s="33" t="s">
        <v>7075</v>
      </c>
    </row>
    <row r="1806" customFormat="false" ht="15" hidden="false" customHeight="false" outlineLevel="0" collapsed="false">
      <c r="A1806" s="33" t="s">
        <v>7076</v>
      </c>
      <c r="B1806" s="33"/>
      <c r="C1806" s="33" t="s">
        <v>7077</v>
      </c>
      <c r="D1806" s="33" t="s">
        <v>7078</v>
      </c>
      <c r="E1806" s="33" t="s">
        <v>3375</v>
      </c>
      <c r="F1806" s="33" t="s">
        <v>685</v>
      </c>
      <c r="G1806" s="33" t="s">
        <v>686</v>
      </c>
      <c r="H1806" s="33" t="s">
        <v>750</v>
      </c>
      <c r="I1806" s="33" t="n">
        <v>272</v>
      </c>
      <c r="J1806" s="33" t="s">
        <v>864</v>
      </c>
      <c r="K1806" s="35" t="n">
        <v>77373</v>
      </c>
      <c r="L1806" s="36" t="n">
        <v>5.2</v>
      </c>
      <c r="M1806" s="37" t="n">
        <v>0</v>
      </c>
      <c r="N1806" s="37" t="n">
        <v>1000</v>
      </c>
      <c r="O1806" s="37" t="n">
        <v>0</v>
      </c>
      <c r="P1806" s="33" t="s">
        <v>692</v>
      </c>
    </row>
    <row r="1807" customFormat="false" ht="15" hidden="false" customHeight="false" outlineLevel="0" collapsed="false">
      <c r="A1807" s="33" t="s">
        <v>7079</v>
      </c>
      <c r="B1807" s="33" t="s">
        <v>7080</v>
      </c>
      <c r="C1807" s="33" t="s">
        <v>7081</v>
      </c>
      <c r="D1807" s="33" t="s">
        <v>2465</v>
      </c>
      <c r="E1807" s="33" t="s">
        <v>5913</v>
      </c>
      <c r="F1807" s="33" t="s">
        <v>685</v>
      </c>
      <c r="G1807" s="33" t="s">
        <v>686</v>
      </c>
      <c r="H1807" s="33" t="s">
        <v>687</v>
      </c>
      <c r="I1807" s="33" t="n">
        <v>273</v>
      </c>
      <c r="J1807" s="33" t="s">
        <v>785</v>
      </c>
      <c r="K1807" s="35" t="n">
        <v>52598</v>
      </c>
      <c r="L1807" s="36" t="n">
        <v>2</v>
      </c>
      <c r="M1807" s="37" t="n">
        <v>0</v>
      </c>
      <c r="N1807" s="37" t="n">
        <v>6000</v>
      </c>
      <c r="O1807" s="37" t="n">
        <v>1</v>
      </c>
      <c r="P1807" s="33" t="s">
        <v>742</v>
      </c>
    </row>
    <row r="1808" customFormat="false" ht="15" hidden="false" customHeight="false" outlineLevel="0" collapsed="false">
      <c r="A1808" s="33" t="s">
        <v>7082</v>
      </c>
      <c r="B1808" s="33" t="s">
        <v>7083</v>
      </c>
      <c r="C1808" s="33" t="s">
        <v>7084</v>
      </c>
      <c r="D1808" s="33" t="s">
        <v>7085</v>
      </c>
      <c r="E1808" s="33" t="s">
        <v>5779</v>
      </c>
      <c r="F1808" s="33" t="s">
        <v>685</v>
      </c>
      <c r="G1808" s="33" t="s">
        <v>686</v>
      </c>
      <c r="H1808" s="33" t="s">
        <v>687</v>
      </c>
      <c r="I1808" s="33" t="n">
        <v>273</v>
      </c>
      <c r="J1808" s="33" t="s">
        <v>703</v>
      </c>
      <c r="K1808" s="35" t="n">
        <v>71042</v>
      </c>
      <c r="L1808" s="36" t="n">
        <v>3.9</v>
      </c>
      <c r="M1808" s="37" t="n">
        <v>2749</v>
      </c>
      <c r="N1808" s="37" t="n">
        <v>8805</v>
      </c>
      <c r="O1808" s="37" t="n">
        <v>4</v>
      </c>
      <c r="P1808" s="33" t="s">
        <v>688</v>
      </c>
    </row>
    <row r="1809" customFormat="false" ht="15" hidden="false" customHeight="false" outlineLevel="0" collapsed="false">
      <c r="A1809" s="33" t="s">
        <v>7086</v>
      </c>
      <c r="B1809" s="33" t="s">
        <v>7087</v>
      </c>
      <c r="C1809" s="33" t="s">
        <v>7088</v>
      </c>
      <c r="D1809" s="33" t="s">
        <v>7089</v>
      </c>
      <c r="E1809" s="33" t="s">
        <v>2677</v>
      </c>
      <c r="F1809" s="33" t="s">
        <v>685</v>
      </c>
      <c r="G1809" s="33" t="s">
        <v>686</v>
      </c>
      <c r="H1809" s="33" t="s">
        <v>750</v>
      </c>
      <c r="I1809" s="33" t="n">
        <v>273</v>
      </c>
      <c r="J1809" s="33" t="s">
        <v>751</v>
      </c>
      <c r="K1809" s="35" t="n">
        <v>86861</v>
      </c>
      <c r="L1809" s="36" t="n">
        <v>6.6</v>
      </c>
      <c r="M1809" s="37" t="n">
        <v>10000</v>
      </c>
      <c r="N1809" s="37" t="n">
        <v>9500</v>
      </c>
      <c r="O1809" s="37" t="n">
        <v>2</v>
      </c>
      <c r="P1809" s="33" t="s">
        <v>692</v>
      </c>
    </row>
    <row r="1810" customFormat="false" ht="15" hidden="false" customHeight="false" outlineLevel="0" collapsed="false">
      <c r="A1810" s="33" t="s">
        <v>7090</v>
      </c>
      <c r="B1810" s="33"/>
      <c r="C1810" s="33" t="s">
        <v>7091</v>
      </c>
      <c r="D1810" s="33" t="s">
        <v>7092</v>
      </c>
      <c r="E1810" s="33" t="s">
        <v>5590</v>
      </c>
      <c r="F1810" s="33" t="s">
        <v>685</v>
      </c>
      <c r="G1810" s="33" t="s">
        <v>686</v>
      </c>
      <c r="H1810" s="33" t="s">
        <v>733</v>
      </c>
      <c r="I1810" s="33" t="n">
        <v>273</v>
      </c>
      <c r="J1810" s="33" t="s">
        <v>703</v>
      </c>
      <c r="K1810" s="35" t="n">
        <v>84410</v>
      </c>
      <c r="L1810" s="36" t="n">
        <v>7.6</v>
      </c>
      <c r="M1810" s="37" t="n">
        <v>0</v>
      </c>
      <c r="N1810" s="37" t="n">
        <v>3000</v>
      </c>
      <c r="O1810" s="37" t="n">
        <v>0</v>
      </c>
      <c r="P1810" s="33" t="s">
        <v>692</v>
      </c>
    </row>
    <row r="1811" customFormat="false" ht="15" hidden="false" customHeight="false" outlineLevel="0" collapsed="false">
      <c r="A1811" s="33" t="s">
        <v>7093</v>
      </c>
      <c r="B1811" s="33" t="s">
        <v>7094</v>
      </c>
      <c r="C1811" s="33" t="s">
        <v>7095</v>
      </c>
      <c r="D1811" s="33" t="s">
        <v>7096</v>
      </c>
      <c r="E1811" s="33" t="s">
        <v>3336</v>
      </c>
      <c r="F1811" s="33" t="s">
        <v>685</v>
      </c>
      <c r="G1811" s="33" t="s">
        <v>686</v>
      </c>
      <c r="H1811" s="33" t="s">
        <v>750</v>
      </c>
      <c r="I1811" s="33" t="n">
        <v>273</v>
      </c>
      <c r="J1811" s="33" t="s">
        <v>765</v>
      </c>
      <c r="K1811" s="35" t="n">
        <v>65736</v>
      </c>
      <c r="L1811" s="36" t="n">
        <v>3.4</v>
      </c>
      <c r="M1811" s="37" t="n">
        <v>1400</v>
      </c>
      <c r="N1811" s="37" t="n">
        <v>11800</v>
      </c>
      <c r="O1811" s="37" t="n">
        <v>0</v>
      </c>
      <c r="P1811" s="33" t="s">
        <v>700</v>
      </c>
    </row>
    <row r="1812" customFormat="false" ht="15" hidden="false" customHeight="false" outlineLevel="0" collapsed="false">
      <c r="A1812" s="33" t="s">
        <v>7097</v>
      </c>
      <c r="B1812" s="33"/>
      <c r="C1812" s="33" t="s">
        <v>7098</v>
      </c>
      <c r="D1812" s="33" t="s">
        <v>7098</v>
      </c>
      <c r="E1812" s="33" t="s">
        <v>696</v>
      </c>
      <c r="F1812" s="33" t="s">
        <v>685</v>
      </c>
      <c r="G1812" s="33" t="s">
        <v>686</v>
      </c>
      <c r="H1812" s="33" t="s">
        <v>687</v>
      </c>
      <c r="I1812" s="33" t="n">
        <v>274</v>
      </c>
      <c r="J1812" s="33" t="s">
        <v>698</v>
      </c>
      <c r="K1812" s="35" t="n">
        <v>77534</v>
      </c>
      <c r="L1812" s="36" t="n">
        <v>5.7</v>
      </c>
      <c r="M1812" s="37" t="n">
        <v>150</v>
      </c>
      <c r="N1812" s="37" t="n">
        <v>6000</v>
      </c>
      <c r="O1812" s="37" t="n">
        <v>0</v>
      </c>
      <c r="P1812" s="33" t="s">
        <v>688</v>
      </c>
    </row>
    <row r="1813" customFormat="false" ht="15" hidden="false" customHeight="false" outlineLevel="0" collapsed="false">
      <c r="A1813" s="33" t="s">
        <v>7099</v>
      </c>
      <c r="B1813" s="33" t="s">
        <v>7100</v>
      </c>
      <c r="C1813" s="33" t="s">
        <v>7101</v>
      </c>
      <c r="D1813" s="33" t="s">
        <v>7102</v>
      </c>
      <c r="E1813" s="33" t="s">
        <v>2677</v>
      </c>
      <c r="F1813" s="33" t="s">
        <v>685</v>
      </c>
      <c r="G1813" s="33" t="s">
        <v>686</v>
      </c>
      <c r="H1813" s="33" t="s">
        <v>687</v>
      </c>
      <c r="I1813" s="33" t="n">
        <v>274</v>
      </c>
      <c r="J1813" s="33" t="s">
        <v>751</v>
      </c>
      <c r="K1813" s="35" t="n">
        <v>64488</v>
      </c>
      <c r="L1813" s="36" t="n">
        <v>2.9</v>
      </c>
      <c r="M1813" s="37" t="n">
        <v>7000</v>
      </c>
      <c r="N1813" s="37" t="n">
        <v>8000</v>
      </c>
      <c r="O1813" s="37" t="n">
        <v>0</v>
      </c>
      <c r="P1813" s="33" t="s">
        <v>692</v>
      </c>
    </row>
    <row r="1814" customFormat="false" ht="15" hidden="false" customHeight="false" outlineLevel="0" collapsed="false">
      <c r="A1814" s="33" t="s">
        <v>7103</v>
      </c>
      <c r="B1814" s="33" t="s">
        <v>7104</v>
      </c>
      <c r="C1814" s="33" t="s">
        <v>7105</v>
      </c>
      <c r="D1814" s="33" t="s">
        <v>7106</v>
      </c>
      <c r="E1814" s="33" t="s">
        <v>3336</v>
      </c>
      <c r="F1814" s="33" t="s">
        <v>685</v>
      </c>
      <c r="G1814" s="33" t="s">
        <v>686</v>
      </c>
      <c r="H1814" s="33" t="s">
        <v>750</v>
      </c>
      <c r="I1814" s="33" t="n">
        <v>274</v>
      </c>
      <c r="J1814" s="33" t="s">
        <v>746</v>
      </c>
      <c r="K1814" s="35" t="n">
        <v>61706</v>
      </c>
      <c r="L1814" s="36" t="n">
        <v>2.9</v>
      </c>
      <c r="M1814" s="37" t="n">
        <v>50</v>
      </c>
      <c r="N1814" s="37" t="n">
        <v>3500</v>
      </c>
      <c r="O1814" s="37" t="n">
        <v>2</v>
      </c>
      <c r="P1814" s="33" t="s">
        <v>760</v>
      </c>
    </row>
    <row r="1815" customFormat="false" ht="15" hidden="false" customHeight="false" outlineLevel="0" collapsed="false">
      <c r="A1815" s="33" t="s">
        <v>7107</v>
      </c>
      <c r="B1815" s="33" t="s">
        <v>7108</v>
      </c>
      <c r="C1815" s="33" t="s">
        <v>7109</v>
      </c>
      <c r="D1815" s="33" t="s">
        <v>7110</v>
      </c>
      <c r="E1815" s="33" t="s">
        <v>852</v>
      </c>
      <c r="F1815" s="33" t="s">
        <v>685</v>
      </c>
      <c r="G1815" s="33" t="s">
        <v>686</v>
      </c>
      <c r="H1815" s="33" t="s">
        <v>7111</v>
      </c>
      <c r="I1815" s="33" t="n">
        <v>274</v>
      </c>
      <c r="J1815" s="33" t="s">
        <v>864</v>
      </c>
      <c r="K1815" s="35" t="n">
        <v>71566</v>
      </c>
      <c r="L1815" s="36" t="n">
        <v>3.9</v>
      </c>
      <c r="M1815" s="37" t="n">
        <v>0</v>
      </c>
      <c r="N1815" s="37" t="n">
        <v>4400</v>
      </c>
      <c r="O1815" s="37" t="n">
        <v>0</v>
      </c>
      <c r="P1815" s="33" t="s">
        <v>723</v>
      </c>
    </row>
    <row r="1816" customFormat="false" ht="15" hidden="false" customHeight="false" outlineLevel="0" collapsed="false">
      <c r="A1816" s="33" t="s">
        <v>7112</v>
      </c>
      <c r="B1816" s="33" t="s">
        <v>7113</v>
      </c>
      <c r="C1816" s="33" t="s">
        <v>7114</v>
      </c>
      <c r="D1816" s="33" t="s">
        <v>7115</v>
      </c>
      <c r="E1816" s="33" t="s">
        <v>2677</v>
      </c>
      <c r="F1816" s="33" t="s">
        <v>685</v>
      </c>
      <c r="G1816" s="33" t="s">
        <v>686</v>
      </c>
      <c r="H1816" s="33" t="s">
        <v>750</v>
      </c>
      <c r="I1816" s="33" t="n">
        <v>275</v>
      </c>
      <c r="J1816" s="33" t="s">
        <v>768</v>
      </c>
      <c r="K1816" s="35" t="n">
        <v>85687</v>
      </c>
      <c r="L1816" s="36" t="n">
        <v>6.9</v>
      </c>
      <c r="M1816" s="37" t="n">
        <v>0</v>
      </c>
      <c r="N1816" s="37" t="n">
        <v>20000</v>
      </c>
      <c r="O1816" s="37" t="n">
        <v>3</v>
      </c>
      <c r="P1816" s="33" t="s">
        <v>742</v>
      </c>
    </row>
    <row r="1817" customFormat="false" ht="15" hidden="false" customHeight="false" outlineLevel="0" collapsed="false">
      <c r="A1817" s="33" t="s">
        <v>7116</v>
      </c>
      <c r="B1817" s="33" t="s">
        <v>7117</v>
      </c>
      <c r="C1817" s="33" t="s">
        <v>7118</v>
      </c>
      <c r="D1817" s="33" t="s">
        <v>7119</v>
      </c>
      <c r="E1817" s="33" t="s">
        <v>7120</v>
      </c>
      <c r="F1817" s="33" t="s">
        <v>685</v>
      </c>
      <c r="G1817" s="33" t="s">
        <v>686</v>
      </c>
      <c r="H1817" s="33" t="s">
        <v>687</v>
      </c>
      <c r="I1817" s="33" t="n">
        <v>275</v>
      </c>
      <c r="J1817" s="33" t="s">
        <v>703</v>
      </c>
      <c r="K1817" s="35" t="n">
        <v>82688</v>
      </c>
      <c r="L1817" s="36" t="n">
        <v>5.6</v>
      </c>
      <c r="M1817" s="37" t="n">
        <v>0</v>
      </c>
      <c r="N1817" s="37" t="n">
        <v>500</v>
      </c>
      <c r="O1817" s="37" t="n">
        <v>0</v>
      </c>
      <c r="P1817" s="33" t="s">
        <v>688</v>
      </c>
    </row>
    <row r="1818" customFormat="false" ht="15" hidden="false" customHeight="false" outlineLevel="0" collapsed="false">
      <c r="A1818" s="33" t="s">
        <v>7121</v>
      </c>
      <c r="B1818" s="33"/>
      <c r="C1818" s="33" t="s">
        <v>7122</v>
      </c>
      <c r="D1818" s="33" t="s">
        <v>7123</v>
      </c>
      <c r="E1818" s="33" t="s">
        <v>852</v>
      </c>
      <c r="F1818" s="33" t="s">
        <v>685</v>
      </c>
      <c r="G1818" s="33" t="s">
        <v>686</v>
      </c>
      <c r="H1818" s="33" t="s">
        <v>687</v>
      </c>
      <c r="I1818" s="33" t="n">
        <v>275</v>
      </c>
      <c r="J1818" s="33" t="s">
        <v>864</v>
      </c>
      <c r="K1818" s="35" t="n">
        <v>69586</v>
      </c>
      <c r="L1818" s="36" t="n">
        <v>4.1</v>
      </c>
      <c r="M1818" s="37" t="n">
        <v>0</v>
      </c>
      <c r="N1818" s="37" t="n">
        <v>500</v>
      </c>
      <c r="O1818" s="37" t="n">
        <v>0</v>
      </c>
      <c r="P1818" s="33" t="s">
        <v>723</v>
      </c>
    </row>
    <row r="1819" customFormat="false" ht="15" hidden="false" customHeight="false" outlineLevel="0" collapsed="false">
      <c r="A1819" s="33" t="s">
        <v>7124</v>
      </c>
      <c r="B1819" s="33" t="s">
        <v>7125</v>
      </c>
      <c r="C1819" s="33" t="s">
        <v>7126</v>
      </c>
      <c r="D1819" s="33" t="s">
        <v>7127</v>
      </c>
      <c r="E1819" s="33" t="s">
        <v>6538</v>
      </c>
      <c r="F1819" s="33" t="s">
        <v>685</v>
      </c>
      <c r="G1819" s="33" t="s">
        <v>686</v>
      </c>
      <c r="H1819" s="33" t="s">
        <v>687</v>
      </c>
      <c r="I1819" s="33" t="n">
        <v>276</v>
      </c>
      <c r="J1819" s="33" t="s">
        <v>751</v>
      </c>
      <c r="K1819" s="35" t="n">
        <v>62178</v>
      </c>
      <c r="L1819" s="36" t="n">
        <v>1.9</v>
      </c>
      <c r="M1819" s="37" t="n">
        <v>730</v>
      </c>
      <c r="N1819" s="37" t="n">
        <v>2000</v>
      </c>
      <c r="O1819" s="37" t="n">
        <v>1</v>
      </c>
      <c r="P1819" s="33" t="s">
        <v>723</v>
      </c>
    </row>
    <row r="1820" customFormat="false" ht="15" hidden="false" customHeight="false" outlineLevel="0" collapsed="false">
      <c r="A1820" s="33" t="s">
        <v>7128</v>
      </c>
      <c r="B1820" s="33" t="s">
        <v>7129</v>
      </c>
      <c r="C1820" s="33" t="s">
        <v>7130</v>
      </c>
      <c r="D1820" s="33" t="s">
        <v>1709</v>
      </c>
      <c r="E1820" s="33" t="s">
        <v>788</v>
      </c>
      <c r="F1820" s="33" t="s">
        <v>685</v>
      </c>
      <c r="G1820" s="33" t="s">
        <v>686</v>
      </c>
      <c r="H1820" s="33" t="s">
        <v>764</v>
      </c>
      <c r="I1820" s="33" t="n">
        <v>276</v>
      </c>
      <c r="J1820" s="33" t="s">
        <v>785</v>
      </c>
      <c r="K1820" s="35" t="n">
        <v>74395</v>
      </c>
      <c r="L1820" s="36" t="n">
        <v>5.5</v>
      </c>
      <c r="M1820" s="37" t="n">
        <v>5146</v>
      </c>
      <c r="N1820" s="37" t="n">
        <v>16322</v>
      </c>
      <c r="O1820" s="37" t="n">
        <v>4</v>
      </c>
      <c r="P1820" s="33" t="s">
        <v>723</v>
      </c>
    </row>
    <row r="1821" customFormat="false" ht="15" hidden="false" customHeight="false" outlineLevel="0" collapsed="false">
      <c r="A1821" s="33" t="s">
        <v>7131</v>
      </c>
      <c r="B1821" s="33"/>
      <c r="C1821" s="33" t="s">
        <v>7132</v>
      </c>
      <c r="D1821" s="33" t="s">
        <v>7132</v>
      </c>
      <c r="E1821" s="33" t="s">
        <v>792</v>
      </c>
      <c r="F1821" s="33" t="s">
        <v>685</v>
      </c>
      <c r="G1821" s="33" t="s">
        <v>686</v>
      </c>
      <c r="H1821" s="33" t="s">
        <v>687</v>
      </c>
      <c r="I1821" s="33" t="n">
        <v>276</v>
      </c>
      <c r="J1821" s="33" t="s">
        <v>789</v>
      </c>
      <c r="K1821" s="35" t="n">
        <v>64231</v>
      </c>
      <c r="L1821" s="36" t="n">
        <v>0</v>
      </c>
      <c r="M1821" s="37" t="n">
        <v>50</v>
      </c>
      <c r="N1821" s="37" t="n">
        <v>200</v>
      </c>
      <c r="O1821" s="37" t="n">
        <v>0</v>
      </c>
      <c r="P1821" s="33" t="s">
        <v>692</v>
      </c>
    </row>
    <row r="1822" customFormat="false" ht="15" hidden="false" customHeight="false" outlineLevel="0" collapsed="false">
      <c r="A1822" s="33" t="s">
        <v>7133</v>
      </c>
      <c r="B1822" s="33" t="s">
        <v>7134</v>
      </c>
      <c r="C1822" s="33" t="s">
        <v>7135</v>
      </c>
      <c r="D1822" s="33" t="s">
        <v>7136</v>
      </c>
      <c r="E1822" s="33" t="s">
        <v>3995</v>
      </c>
      <c r="F1822" s="33" t="s">
        <v>685</v>
      </c>
      <c r="G1822" s="33" t="s">
        <v>686</v>
      </c>
      <c r="H1822" s="33" t="s">
        <v>687</v>
      </c>
      <c r="I1822" s="33" t="n">
        <v>276</v>
      </c>
      <c r="J1822" s="33" t="s">
        <v>703</v>
      </c>
      <c r="K1822" s="35" t="n">
        <v>62806</v>
      </c>
      <c r="L1822" s="36" t="n">
        <v>1.2</v>
      </c>
      <c r="M1822" s="37" t="n">
        <v>0</v>
      </c>
      <c r="N1822" s="37" t="n">
        <v>225</v>
      </c>
      <c r="O1822" s="37" t="n">
        <v>0</v>
      </c>
      <c r="P1822" s="33" t="s">
        <v>688</v>
      </c>
    </row>
    <row r="1823" customFormat="false" ht="15" hidden="false" customHeight="false" outlineLevel="0" collapsed="false">
      <c r="A1823" s="33" t="s">
        <v>7137</v>
      </c>
      <c r="B1823" s="33"/>
      <c r="C1823" s="33" t="s">
        <v>7138</v>
      </c>
      <c r="D1823" s="33" t="s">
        <v>7139</v>
      </c>
      <c r="E1823" s="33" t="s">
        <v>3336</v>
      </c>
      <c r="F1823" s="33" t="s">
        <v>685</v>
      </c>
      <c r="G1823" s="33" t="s">
        <v>686</v>
      </c>
      <c r="H1823" s="33" t="s">
        <v>687</v>
      </c>
      <c r="I1823" s="33" t="n">
        <v>276</v>
      </c>
      <c r="J1823" s="33" t="s">
        <v>746</v>
      </c>
      <c r="K1823" s="35" t="n">
        <v>80800</v>
      </c>
      <c r="L1823" s="36" t="n">
        <v>6</v>
      </c>
      <c r="M1823" s="37" t="n">
        <v>0</v>
      </c>
      <c r="N1823" s="37" t="n">
        <v>2200</v>
      </c>
      <c r="O1823" s="37" t="n">
        <v>0</v>
      </c>
      <c r="P1823" s="33" t="s">
        <v>760</v>
      </c>
    </row>
    <row r="1824" customFormat="false" ht="15" hidden="false" customHeight="false" outlineLevel="0" collapsed="false">
      <c r="A1824" s="33" t="s">
        <v>7140</v>
      </c>
      <c r="B1824" s="33" t="s">
        <v>7141</v>
      </c>
      <c r="C1824" s="33" t="s">
        <v>7142</v>
      </c>
      <c r="D1824" s="33" t="s">
        <v>7143</v>
      </c>
      <c r="E1824" s="33" t="s">
        <v>852</v>
      </c>
      <c r="F1824" s="33" t="s">
        <v>685</v>
      </c>
      <c r="G1824" s="33" t="s">
        <v>686</v>
      </c>
      <c r="H1824" s="33" t="s">
        <v>687</v>
      </c>
      <c r="I1824" s="33" t="n">
        <v>276</v>
      </c>
      <c r="J1824" s="33" t="s">
        <v>853</v>
      </c>
      <c r="K1824" s="35" t="n">
        <v>46242</v>
      </c>
      <c r="L1824" s="36" t="n">
        <v>1.7</v>
      </c>
      <c r="M1824" s="37" t="n">
        <v>4438</v>
      </c>
      <c r="N1824" s="37" t="n">
        <v>10800</v>
      </c>
      <c r="O1824" s="37" t="n">
        <v>4</v>
      </c>
      <c r="P1824" s="33" t="s">
        <v>688</v>
      </c>
    </row>
    <row r="1825" customFormat="false" ht="15" hidden="false" customHeight="false" outlineLevel="0" collapsed="false">
      <c r="A1825" s="33" t="s">
        <v>7144</v>
      </c>
      <c r="B1825" s="33" t="s">
        <v>7145</v>
      </c>
      <c r="C1825" s="33" t="s">
        <v>7146</v>
      </c>
      <c r="D1825" s="33" t="s">
        <v>7147</v>
      </c>
      <c r="E1825" s="33" t="s">
        <v>852</v>
      </c>
      <c r="F1825" s="33" t="s">
        <v>685</v>
      </c>
      <c r="G1825" s="33" t="s">
        <v>686</v>
      </c>
      <c r="H1825" s="33" t="s">
        <v>687</v>
      </c>
      <c r="I1825" s="33" t="n">
        <v>276</v>
      </c>
      <c r="J1825" s="33" t="s">
        <v>853</v>
      </c>
      <c r="K1825" s="35" t="n">
        <v>48939</v>
      </c>
      <c r="L1825" s="36" t="n">
        <v>2</v>
      </c>
      <c r="M1825" s="37" t="n">
        <v>600</v>
      </c>
      <c r="N1825" s="37" t="n">
        <v>11000</v>
      </c>
      <c r="O1825" s="37" t="n">
        <v>5</v>
      </c>
      <c r="P1825" s="33" t="s">
        <v>688</v>
      </c>
    </row>
    <row r="1826" customFormat="false" ht="15" hidden="false" customHeight="false" outlineLevel="0" collapsed="false">
      <c r="A1826" s="33" t="s">
        <v>7148</v>
      </c>
      <c r="B1826" s="33" t="s">
        <v>7149</v>
      </c>
      <c r="C1826" s="33" t="s">
        <v>7150</v>
      </c>
      <c r="D1826" s="33" t="s">
        <v>7151</v>
      </c>
      <c r="E1826" s="33" t="s">
        <v>5779</v>
      </c>
      <c r="F1826" s="33" t="s">
        <v>685</v>
      </c>
      <c r="G1826" s="33" t="s">
        <v>686</v>
      </c>
      <c r="H1826" s="33" t="s">
        <v>767</v>
      </c>
      <c r="I1826" s="33" t="n">
        <v>277</v>
      </c>
      <c r="J1826" s="33" t="s">
        <v>703</v>
      </c>
      <c r="K1826" s="35" t="n">
        <v>72865</v>
      </c>
      <c r="L1826" s="36" t="n">
        <v>3.9</v>
      </c>
      <c r="M1826" s="37" t="n">
        <v>0</v>
      </c>
      <c r="N1826" s="37" t="n">
        <v>1000</v>
      </c>
      <c r="O1826" s="37" t="n">
        <v>0</v>
      </c>
      <c r="P1826" s="33" t="s">
        <v>760</v>
      </c>
    </row>
    <row r="1827" customFormat="false" ht="15" hidden="false" customHeight="false" outlineLevel="0" collapsed="false">
      <c r="A1827" s="33" t="s">
        <v>7152</v>
      </c>
      <c r="B1827" s="33"/>
      <c r="C1827" s="33" t="s">
        <v>7153</v>
      </c>
      <c r="D1827" s="33" t="s">
        <v>7154</v>
      </c>
      <c r="E1827" s="33" t="s">
        <v>5779</v>
      </c>
      <c r="F1827" s="33" t="s">
        <v>883</v>
      </c>
      <c r="G1827" s="33" t="s">
        <v>686</v>
      </c>
      <c r="H1827" s="33" t="s">
        <v>885</v>
      </c>
      <c r="I1827" s="33" t="n">
        <v>277</v>
      </c>
      <c r="J1827" s="33" t="s">
        <v>703</v>
      </c>
      <c r="K1827" s="35" t="n">
        <v>67030</v>
      </c>
      <c r="L1827" s="36" t="n">
        <v>3.9</v>
      </c>
      <c r="M1827" s="37" t="n">
        <v>0</v>
      </c>
      <c r="N1827" s="37" t="n">
        <v>0</v>
      </c>
      <c r="O1827" s="37" t="n">
        <v>0</v>
      </c>
      <c r="P1827" s="33"/>
    </row>
    <row r="1828" customFormat="false" ht="15" hidden="false" customHeight="false" outlineLevel="0" collapsed="false">
      <c r="A1828" s="33" t="s">
        <v>7155</v>
      </c>
      <c r="B1828" s="33" t="s">
        <v>7156</v>
      </c>
      <c r="C1828" s="33" t="s">
        <v>7157</v>
      </c>
      <c r="D1828" s="33" t="s">
        <v>7158</v>
      </c>
      <c r="E1828" s="33" t="s">
        <v>3995</v>
      </c>
      <c r="F1828" s="33" t="s">
        <v>685</v>
      </c>
      <c r="G1828" s="33" t="s">
        <v>686</v>
      </c>
      <c r="H1828" s="33" t="s">
        <v>687</v>
      </c>
      <c r="I1828" s="33" t="n">
        <v>277</v>
      </c>
      <c r="J1828" s="33" t="s">
        <v>703</v>
      </c>
      <c r="K1828" s="35" t="n">
        <v>76027</v>
      </c>
      <c r="L1828" s="36" t="n">
        <v>4.4</v>
      </c>
      <c r="M1828" s="37" t="n">
        <v>0</v>
      </c>
      <c r="N1828" s="37" t="n">
        <v>4488</v>
      </c>
      <c r="O1828" s="37" t="n">
        <v>0</v>
      </c>
      <c r="P1828" s="33" t="s">
        <v>742</v>
      </c>
    </row>
    <row r="1829" customFormat="false" ht="15" hidden="false" customHeight="false" outlineLevel="0" collapsed="false">
      <c r="A1829" s="33" t="s">
        <v>7159</v>
      </c>
      <c r="B1829" s="33" t="s">
        <v>7160</v>
      </c>
      <c r="C1829" s="33" t="s">
        <v>6383</v>
      </c>
      <c r="D1829" s="33" t="s">
        <v>6384</v>
      </c>
      <c r="E1829" s="33" t="s">
        <v>4472</v>
      </c>
      <c r="F1829" s="33" t="s">
        <v>685</v>
      </c>
      <c r="G1829" s="33" t="s">
        <v>686</v>
      </c>
      <c r="H1829" s="33" t="s">
        <v>909</v>
      </c>
      <c r="I1829" s="33" t="n">
        <v>278</v>
      </c>
      <c r="J1829" s="33" t="s">
        <v>751</v>
      </c>
      <c r="K1829" s="35" t="n">
        <v>62282</v>
      </c>
      <c r="L1829" s="36" t="n">
        <v>2.2</v>
      </c>
      <c r="M1829" s="37" t="n">
        <v>0</v>
      </c>
      <c r="N1829" s="37" t="n">
        <v>1875</v>
      </c>
      <c r="O1829" s="37" t="n">
        <v>0</v>
      </c>
      <c r="P1829" s="33" t="s">
        <v>723</v>
      </c>
    </row>
    <row r="1830" customFormat="false" ht="15" hidden="false" customHeight="false" outlineLevel="0" collapsed="false">
      <c r="A1830" s="33" t="s">
        <v>7161</v>
      </c>
      <c r="B1830" s="33" t="s">
        <v>7162</v>
      </c>
      <c r="C1830" s="33" t="s">
        <v>7163</v>
      </c>
      <c r="D1830" s="33" t="s">
        <v>7164</v>
      </c>
      <c r="E1830" s="33" t="s">
        <v>5190</v>
      </c>
      <c r="F1830" s="33" t="s">
        <v>685</v>
      </c>
      <c r="G1830" s="33" t="s">
        <v>686</v>
      </c>
      <c r="H1830" s="33" t="s">
        <v>687</v>
      </c>
      <c r="I1830" s="33" t="n">
        <v>278</v>
      </c>
      <c r="J1830" s="33" t="s">
        <v>825</v>
      </c>
      <c r="K1830" s="35" t="n">
        <v>67556</v>
      </c>
      <c r="L1830" s="36" t="n">
        <v>3.8</v>
      </c>
      <c r="M1830" s="37" t="n">
        <v>11555</v>
      </c>
      <c r="N1830" s="37" t="n">
        <v>12963</v>
      </c>
      <c r="O1830" s="37" t="n">
        <v>1</v>
      </c>
      <c r="P1830" s="33" t="s">
        <v>760</v>
      </c>
    </row>
    <row r="1831" customFormat="false" ht="15" hidden="false" customHeight="false" outlineLevel="0" collapsed="false">
      <c r="A1831" s="33" t="s">
        <v>7165</v>
      </c>
      <c r="B1831" s="33" t="s">
        <v>7166</v>
      </c>
      <c r="C1831" s="33" t="s">
        <v>7167</v>
      </c>
      <c r="D1831" s="33" t="s">
        <v>7168</v>
      </c>
      <c r="E1831" s="33" t="s">
        <v>2677</v>
      </c>
      <c r="F1831" s="33" t="s">
        <v>685</v>
      </c>
      <c r="G1831" s="33" t="s">
        <v>686</v>
      </c>
      <c r="H1831" s="33" t="s">
        <v>750</v>
      </c>
      <c r="I1831" s="33" t="n">
        <v>278</v>
      </c>
      <c r="J1831" s="33" t="s">
        <v>751</v>
      </c>
      <c r="K1831" s="35" t="n">
        <v>61208</v>
      </c>
      <c r="L1831" s="36" t="n">
        <v>2.9</v>
      </c>
      <c r="M1831" s="37" t="n">
        <v>0</v>
      </c>
      <c r="N1831" s="37" t="n">
        <v>5390</v>
      </c>
      <c r="O1831" s="37" t="n">
        <v>1</v>
      </c>
      <c r="P1831" s="33" t="s">
        <v>742</v>
      </c>
    </row>
    <row r="1832" customFormat="false" ht="15" hidden="false" customHeight="false" outlineLevel="0" collapsed="false">
      <c r="A1832" s="33" t="s">
        <v>7169</v>
      </c>
      <c r="B1832" s="33" t="s">
        <v>7170</v>
      </c>
      <c r="C1832" s="33" t="s">
        <v>7171</v>
      </c>
      <c r="D1832" s="33" t="s">
        <v>1958</v>
      </c>
      <c r="E1832" s="33" t="s">
        <v>788</v>
      </c>
      <c r="F1832" s="33" t="s">
        <v>685</v>
      </c>
      <c r="G1832" s="33" t="s">
        <v>686</v>
      </c>
      <c r="H1832" s="33" t="s">
        <v>687</v>
      </c>
      <c r="I1832" s="33" t="n">
        <v>278</v>
      </c>
      <c r="J1832" s="33" t="s">
        <v>785</v>
      </c>
      <c r="K1832" s="35" t="n">
        <v>57991</v>
      </c>
      <c r="L1832" s="36" t="n">
        <v>2.9</v>
      </c>
      <c r="M1832" s="37" t="n">
        <v>0</v>
      </c>
      <c r="N1832" s="37" t="n">
        <v>8151</v>
      </c>
      <c r="O1832" s="37" t="n">
        <v>1</v>
      </c>
      <c r="P1832" s="33" t="s">
        <v>688</v>
      </c>
    </row>
    <row r="1833" customFormat="false" ht="15" hidden="false" customHeight="false" outlineLevel="0" collapsed="false">
      <c r="A1833" s="33" t="s">
        <v>7172</v>
      </c>
      <c r="B1833" s="33" t="s">
        <v>7173</v>
      </c>
      <c r="C1833" s="33" t="s">
        <v>7174</v>
      </c>
      <c r="D1833" s="33" t="s">
        <v>7175</v>
      </c>
      <c r="E1833" s="33" t="s">
        <v>2437</v>
      </c>
      <c r="F1833" s="33" t="s">
        <v>685</v>
      </c>
      <c r="G1833" s="33" t="s">
        <v>686</v>
      </c>
      <c r="H1833" s="33" t="s">
        <v>750</v>
      </c>
      <c r="I1833" s="33" t="n">
        <v>278</v>
      </c>
      <c r="J1833" s="33" t="s">
        <v>774</v>
      </c>
      <c r="K1833" s="35" t="n">
        <v>77681</v>
      </c>
      <c r="L1833" s="36" t="n">
        <v>5</v>
      </c>
      <c r="M1833" s="37" t="n">
        <v>145</v>
      </c>
      <c r="N1833" s="37" t="n">
        <v>520</v>
      </c>
      <c r="O1833" s="37" t="n">
        <v>2</v>
      </c>
      <c r="P1833" s="33" t="s">
        <v>742</v>
      </c>
    </row>
    <row r="1834" customFormat="false" ht="15" hidden="false" customHeight="false" outlineLevel="0" collapsed="false">
      <c r="A1834" s="33" t="s">
        <v>7176</v>
      </c>
      <c r="B1834" s="33" t="s">
        <v>7177</v>
      </c>
      <c r="C1834" s="33" t="s">
        <v>7178</v>
      </c>
      <c r="D1834" s="33" t="s">
        <v>7179</v>
      </c>
      <c r="E1834" s="33" t="s">
        <v>2319</v>
      </c>
      <c r="F1834" s="33" t="s">
        <v>685</v>
      </c>
      <c r="G1834" s="33" t="s">
        <v>686</v>
      </c>
      <c r="H1834" s="33" t="s">
        <v>687</v>
      </c>
      <c r="I1834" s="33" t="n">
        <v>278</v>
      </c>
      <c r="J1834" s="33" t="s">
        <v>703</v>
      </c>
      <c r="K1834" s="35" t="n">
        <v>103700</v>
      </c>
      <c r="L1834" s="36" t="n">
        <v>8.6</v>
      </c>
      <c r="M1834" s="37" t="n">
        <v>82</v>
      </c>
      <c r="N1834" s="37" t="n">
        <v>2680</v>
      </c>
      <c r="O1834" s="37" t="n">
        <v>0</v>
      </c>
      <c r="P1834" s="33" t="s">
        <v>688</v>
      </c>
    </row>
    <row r="1835" customFormat="false" ht="15" hidden="false" customHeight="false" outlineLevel="0" collapsed="false">
      <c r="A1835" s="33" t="s">
        <v>7180</v>
      </c>
      <c r="B1835" s="33" t="s">
        <v>7181</v>
      </c>
      <c r="C1835" s="33" t="s">
        <v>7182</v>
      </c>
      <c r="D1835" s="33" t="s">
        <v>4766</v>
      </c>
      <c r="E1835" s="33" t="s">
        <v>4472</v>
      </c>
      <c r="F1835" s="33" t="s">
        <v>685</v>
      </c>
      <c r="G1835" s="33" t="s">
        <v>686</v>
      </c>
      <c r="H1835" s="33" t="s">
        <v>687</v>
      </c>
      <c r="I1835" s="33" t="n">
        <v>279</v>
      </c>
      <c r="J1835" s="33" t="s">
        <v>751</v>
      </c>
      <c r="K1835" s="35" t="n">
        <v>91924</v>
      </c>
      <c r="L1835" s="36" t="n">
        <v>7.4</v>
      </c>
      <c r="M1835" s="37" t="n">
        <v>113</v>
      </c>
      <c r="N1835" s="37" t="n">
        <v>5102</v>
      </c>
      <c r="O1835" s="37" t="n">
        <v>0</v>
      </c>
      <c r="P1835" s="33" t="s">
        <v>688</v>
      </c>
    </row>
    <row r="1836" customFormat="false" ht="15" hidden="false" customHeight="false" outlineLevel="0" collapsed="false">
      <c r="A1836" s="33" t="s">
        <v>7183</v>
      </c>
      <c r="B1836" s="33" t="s">
        <v>7184</v>
      </c>
      <c r="C1836" s="33" t="s">
        <v>7185</v>
      </c>
      <c r="D1836" s="33" t="s">
        <v>7186</v>
      </c>
      <c r="E1836" s="33" t="s">
        <v>2677</v>
      </c>
      <c r="F1836" s="33" t="s">
        <v>685</v>
      </c>
      <c r="G1836" s="33" t="s">
        <v>686</v>
      </c>
      <c r="H1836" s="33" t="s">
        <v>687</v>
      </c>
      <c r="I1836" s="33" t="n">
        <v>279</v>
      </c>
      <c r="J1836" s="33" t="s">
        <v>751</v>
      </c>
      <c r="K1836" s="35" t="n">
        <v>62609</v>
      </c>
      <c r="L1836" s="36" t="n">
        <v>2.7</v>
      </c>
      <c r="M1836" s="37" t="n">
        <v>4316</v>
      </c>
      <c r="N1836" s="37" t="n">
        <v>700</v>
      </c>
      <c r="O1836" s="37" t="n">
        <v>5</v>
      </c>
      <c r="P1836" s="33" t="s">
        <v>688</v>
      </c>
    </row>
    <row r="1837" customFormat="false" ht="15" hidden="false" customHeight="false" outlineLevel="0" collapsed="false">
      <c r="A1837" s="33" t="s">
        <v>7187</v>
      </c>
      <c r="B1837" s="33" t="s">
        <v>7188</v>
      </c>
      <c r="C1837" s="33" t="s">
        <v>7189</v>
      </c>
      <c r="D1837" s="33" t="s">
        <v>7190</v>
      </c>
      <c r="E1837" s="33" t="s">
        <v>3375</v>
      </c>
      <c r="F1837" s="33" t="s">
        <v>685</v>
      </c>
      <c r="G1837" s="33" t="s">
        <v>686</v>
      </c>
      <c r="H1837" s="33" t="s">
        <v>750</v>
      </c>
      <c r="I1837" s="33" t="n">
        <v>279</v>
      </c>
      <c r="J1837" s="33" t="s">
        <v>864</v>
      </c>
      <c r="K1837" s="35" t="n">
        <v>66554</v>
      </c>
      <c r="L1837" s="36" t="n">
        <v>3.1</v>
      </c>
      <c r="M1837" s="37" t="n">
        <v>0</v>
      </c>
      <c r="N1837" s="37" t="n">
        <v>2500</v>
      </c>
      <c r="O1837" s="37" t="n">
        <v>2</v>
      </c>
      <c r="P1837" s="33" t="s">
        <v>688</v>
      </c>
    </row>
    <row r="1838" customFormat="false" ht="15" hidden="false" customHeight="false" outlineLevel="0" collapsed="false">
      <c r="A1838" s="33" t="s">
        <v>7191</v>
      </c>
      <c r="B1838" s="33" t="s">
        <v>7192</v>
      </c>
      <c r="C1838" s="33" t="s">
        <v>7193</v>
      </c>
      <c r="D1838" s="33" t="s">
        <v>7194</v>
      </c>
      <c r="E1838" s="33" t="s">
        <v>2215</v>
      </c>
      <c r="F1838" s="33" t="s">
        <v>685</v>
      </c>
      <c r="G1838" s="33" t="s">
        <v>686</v>
      </c>
      <c r="H1838" s="33" t="s">
        <v>687</v>
      </c>
      <c r="I1838" s="33" t="n">
        <v>279</v>
      </c>
      <c r="J1838" s="33" t="s">
        <v>751</v>
      </c>
      <c r="K1838" s="35" t="n">
        <v>74003</v>
      </c>
      <c r="L1838" s="36" t="n">
        <v>4.3</v>
      </c>
      <c r="M1838" s="37" t="n">
        <v>1400</v>
      </c>
      <c r="N1838" s="37" t="n">
        <v>10000</v>
      </c>
      <c r="O1838" s="37" t="n">
        <v>2</v>
      </c>
      <c r="P1838" s="33" t="s">
        <v>692</v>
      </c>
    </row>
    <row r="1839" customFormat="false" ht="15" hidden="false" customHeight="false" outlineLevel="0" collapsed="false">
      <c r="A1839" s="33" t="s">
        <v>7195</v>
      </c>
      <c r="B1839" s="33"/>
      <c r="C1839" s="33" t="s">
        <v>7196</v>
      </c>
      <c r="D1839" s="33" t="s">
        <v>7197</v>
      </c>
      <c r="E1839" s="33" t="s">
        <v>5913</v>
      </c>
      <c r="F1839" s="33" t="s">
        <v>685</v>
      </c>
      <c r="G1839" s="33" t="s">
        <v>686</v>
      </c>
      <c r="H1839" s="33" t="s">
        <v>687</v>
      </c>
      <c r="I1839" s="33" t="n">
        <v>280</v>
      </c>
      <c r="J1839" s="33" t="s">
        <v>785</v>
      </c>
      <c r="K1839" s="35" t="n">
        <v>53861</v>
      </c>
      <c r="L1839" s="36" t="n">
        <v>2.3</v>
      </c>
      <c r="M1839" s="37" t="n">
        <v>0</v>
      </c>
      <c r="N1839" s="37" t="n">
        <v>3000</v>
      </c>
      <c r="O1839" s="37" t="n">
        <v>0</v>
      </c>
      <c r="P1839" s="33" t="s">
        <v>688</v>
      </c>
    </row>
    <row r="1840" customFormat="false" ht="15" hidden="false" customHeight="false" outlineLevel="0" collapsed="false">
      <c r="A1840" s="33" t="s">
        <v>7198</v>
      </c>
      <c r="B1840" s="33" t="s">
        <v>7199</v>
      </c>
      <c r="C1840" s="33" t="s">
        <v>7200</v>
      </c>
      <c r="D1840" s="33" t="s">
        <v>7201</v>
      </c>
      <c r="E1840" s="33" t="s">
        <v>6538</v>
      </c>
      <c r="F1840" s="33" t="s">
        <v>685</v>
      </c>
      <c r="G1840" s="33" t="s">
        <v>686</v>
      </c>
      <c r="H1840" s="33" t="s">
        <v>909</v>
      </c>
      <c r="I1840" s="33" t="n">
        <v>280</v>
      </c>
      <c r="J1840" s="33" t="s">
        <v>751</v>
      </c>
      <c r="K1840" s="35" t="n">
        <v>74671</v>
      </c>
      <c r="L1840" s="36" t="n">
        <v>4.4</v>
      </c>
      <c r="M1840" s="37" t="n">
        <v>1650</v>
      </c>
      <c r="N1840" s="37" t="n">
        <v>12820</v>
      </c>
      <c r="O1840" s="37" t="n">
        <v>0</v>
      </c>
      <c r="P1840" s="33" t="s">
        <v>742</v>
      </c>
    </row>
    <row r="1841" customFormat="false" ht="15" hidden="false" customHeight="false" outlineLevel="0" collapsed="false">
      <c r="A1841" s="33" t="s">
        <v>7202</v>
      </c>
      <c r="B1841" s="33" t="s">
        <v>7203</v>
      </c>
      <c r="C1841" s="33" t="s">
        <v>7204</v>
      </c>
      <c r="D1841" s="33" t="s">
        <v>3538</v>
      </c>
      <c r="E1841" s="33" t="s">
        <v>3336</v>
      </c>
      <c r="F1841" s="33" t="s">
        <v>685</v>
      </c>
      <c r="G1841" s="33" t="s">
        <v>686</v>
      </c>
      <c r="H1841" s="33" t="s">
        <v>687</v>
      </c>
      <c r="I1841" s="33" t="n">
        <v>280</v>
      </c>
      <c r="J1841" s="33" t="s">
        <v>746</v>
      </c>
      <c r="K1841" s="35" t="n">
        <v>67783</v>
      </c>
      <c r="L1841" s="36" t="n">
        <v>3.9</v>
      </c>
      <c r="M1841" s="37" t="n">
        <v>1608</v>
      </c>
      <c r="N1841" s="37" t="n">
        <v>15548</v>
      </c>
      <c r="O1841" s="37" t="n">
        <v>6</v>
      </c>
      <c r="P1841" s="33" t="s">
        <v>688</v>
      </c>
    </row>
    <row r="1842" customFormat="false" ht="15" hidden="false" customHeight="false" outlineLevel="0" collapsed="false">
      <c r="A1842" s="33" t="s">
        <v>7205</v>
      </c>
      <c r="B1842" s="33" t="s">
        <v>7206</v>
      </c>
      <c r="C1842" s="33" t="s">
        <v>7207</v>
      </c>
      <c r="D1842" s="33" t="s">
        <v>7208</v>
      </c>
      <c r="E1842" s="33" t="s">
        <v>852</v>
      </c>
      <c r="F1842" s="33" t="s">
        <v>685</v>
      </c>
      <c r="G1842" s="33" t="s">
        <v>686</v>
      </c>
      <c r="H1842" s="33" t="s">
        <v>687</v>
      </c>
      <c r="I1842" s="33" t="n">
        <v>280</v>
      </c>
      <c r="J1842" s="33" t="s">
        <v>849</v>
      </c>
      <c r="K1842" s="35" t="n">
        <v>48481</v>
      </c>
      <c r="L1842" s="36" t="n">
        <v>2</v>
      </c>
      <c r="M1842" s="37" t="n">
        <v>2854</v>
      </c>
      <c r="N1842" s="37" t="n">
        <v>30352</v>
      </c>
      <c r="O1842" s="37" t="n">
        <v>20</v>
      </c>
      <c r="P1842" s="33" t="s">
        <v>688</v>
      </c>
    </row>
    <row r="1843" customFormat="false" ht="15" hidden="false" customHeight="false" outlineLevel="0" collapsed="false">
      <c r="A1843" s="33" t="s">
        <v>7209</v>
      </c>
      <c r="B1843" s="33" t="s">
        <v>7210</v>
      </c>
      <c r="C1843" s="33" t="s">
        <v>7211</v>
      </c>
      <c r="D1843" s="33" t="s">
        <v>2747</v>
      </c>
      <c r="E1843" s="33" t="s">
        <v>6538</v>
      </c>
      <c r="F1843" s="33" t="s">
        <v>685</v>
      </c>
      <c r="G1843" s="33" t="s">
        <v>686</v>
      </c>
      <c r="H1843" s="33" t="s">
        <v>687</v>
      </c>
      <c r="I1843" s="33" t="n">
        <v>281</v>
      </c>
      <c r="J1843" s="33" t="s">
        <v>765</v>
      </c>
      <c r="K1843" s="35" t="n">
        <v>103445</v>
      </c>
      <c r="L1843" s="36" t="n">
        <v>9.8</v>
      </c>
      <c r="M1843" s="37" t="n">
        <v>72</v>
      </c>
      <c r="N1843" s="37" t="n">
        <v>3950</v>
      </c>
      <c r="O1843" s="37" t="n">
        <v>0</v>
      </c>
      <c r="P1843" s="33" t="s">
        <v>742</v>
      </c>
    </row>
    <row r="1844" customFormat="false" ht="15" hidden="false" customHeight="false" outlineLevel="0" collapsed="false">
      <c r="A1844" s="33" t="s">
        <v>7212</v>
      </c>
      <c r="B1844" s="33" t="s">
        <v>7213</v>
      </c>
      <c r="C1844" s="33" t="s">
        <v>7214</v>
      </c>
      <c r="D1844" s="33" t="s">
        <v>7215</v>
      </c>
      <c r="E1844" s="33" t="s">
        <v>852</v>
      </c>
      <c r="F1844" s="33" t="s">
        <v>685</v>
      </c>
      <c r="G1844" s="33" t="s">
        <v>686</v>
      </c>
      <c r="H1844" s="33" t="s">
        <v>687</v>
      </c>
      <c r="I1844" s="33" t="n">
        <v>281</v>
      </c>
      <c r="J1844" s="33" t="s">
        <v>864</v>
      </c>
      <c r="K1844" s="35" t="n">
        <v>76979</v>
      </c>
      <c r="L1844" s="36" t="n">
        <v>5.5</v>
      </c>
      <c r="M1844" s="37" t="n">
        <v>0</v>
      </c>
      <c r="N1844" s="37" t="n">
        <v>2100</v>
      </c>
      <c r="O1844" s="37" t="n">
        <v>0</v>
      </c>
      <c r="P1844" s="33" t="s">
        <v>742</v>
      </c>
    </row>
    <row r="1845" customFormat="false" ht="15" hidden="false" customHeight="false" outlineLevel="0" collapsed="false">
      <c r="A1845" s="33" t="s">
        <v>7216</v>
      </c>
      <c r="B1845" s="33" t="s">
        <v>7217</v>
      </c>
      <c r="C1845" s="33" t="s">
        <v>7218</v>
      </c>
      <c r="D1845" s="33" t="s">
        <v>2886</v>
      </c>
      <c r="E1845" s="33" t="s">
        <v>6901</v>
      </c>
      <c r="F1845" s="33" t="s">
        <v>685</v>
      </c>
      <c r="G1845" s="33" t="s">
        <v>686</v>
      </c>
      <c r="H1845" s="33" t="s">
        <v>687</v>
      </c>
      <c r="I1845" s="33" t="n">
        <v>282</v>
      </c>
      <c r="J1845" s="33" t="s">
        <v>751</v>
      </c>
      <c r="K1845" s="35" t="n">
        <v>81362</v>
      </c>
      <c r="L1845" s="36" t="n">
        <v>5.8</v>
      </c>
      <c r="M1845" s="37" t="n">
        <v>10183</v>
      </c>
      <c r="N1845" s="37" t="n">
        <v>19499</v>
      </c>
      <c r="O1845" s="37" t="n">
        <v>0</v>
      </c>
      <c r="P1845" s="33" t="s">
        <v>692</v>
      </c>
    </row>
    <row r="1846" customFormat="false" ht="15" hidden="false" customHeight="false" outlineLevel="0" collapsed="false">
      <c r="A1846" s="33" t="s">
        <v>7219</v>
      </c>
      <c r="B1846" s="33" t="s">
        <v>7220</v>
      </c>
      <c r="C1846" s="33" t="s">
        <v>7221</v>
      </c>
      <c r="D1846" s="33" t="s">
        <v>7057</v>
      </c>
      <c r="E1846" s="33" t="s">
        <v>788</v>
      </c>
      <c r="F1846" s="33" t="s">
        <v>685</v>
      </c>
      <c r="G1846" s="33" t="s">
        <v>686</v>
      </c>
      <c r="H1846" s="33" t="s">
        <v>687</v>
      </c>
      <c r="I1846" s="33" t="n">
        <v>282</v>
      </c>
      <c r="J1846" s="33" t="s">
        <v>785</v>
      </c>
      <c r="K1846" s="35" t="n">
        <v>57710</v>
      </c>
      <c r="L1846" s="36" t="n">
        <v>2.9</v>
      </c>
      <c r="M1846" s="37" t="n">
        <v>0</v>
      </c>
      <c r="N1846" s="37" t="n">
        <v>13998</v>
      </c>
      <c r="O1846" s="37" t="n">
        <v>0</v>
      </c>
      <c r="P1846" s="33" t="s">
        <v>688</v>
      </c>
    </row>
    <row r="1847" customFormat="false" ht="15" hidden="false" customHeight="false" outlineLevel="0" collapsed="false">
      <c r="A1847" s="33" t="s">
        <v>7222</v>
      </c>
      <c r="B1847" s="33" t="s">
        <v>7223</v>
      </c>
      <c r="C1847" s="33" t="s">
        <v>7224</v>
      </c>
      <c r="D1847" s="33" t="s">
        <v>6433</v>
      </c>
      <c r="E1847" s="33" t="s">
        <v>852</v>
      </c>
      <c r="F1847" s="33" t="s">
        <v>685</v>
      </c>
      <c r="G1847" s="33" t="s">
        <v>686</v>
      </c>
      <c r="H1847" s="33" t="s">
        <v>687</v>
      </c>
      <c r="I1847" s="33" t="n">
        <v>282</v>
      </c>
      <c r="J1847" s="33" t="s">
        <v>864</v>
      </c>
      <c r="K1847" s="35" t="n">
        <v>105248</v>
      </c>
      <c r="L1847" s="36" t="n">
        <v>7.7</v>
      </c>
      <c r="M1847" s="37" t="n">
        <v>2000</v>
      </c>
      <c r="N1847" s="37" t="n">
        <v>13000</v>
      </c>
      <c r="O1847" s="37" t="n">
        <v>9</v>
      </c>
      <c r="P1847" s="33" t="s">
        <v>723</v>
      </c>
    </row>
    <row r="1848" customFormat="false" ht="15" hidden="false" customHeight="false" outlineLevel="0" collapsed="false">
      <c r="A1848" s="33" t="s">
        <v>7225</v>
      </c>
      <c r="B1848" s="33" t="s">
        <v>7226</v>
      </c>
      <c r="C1848" s="33" t="s">
        <v>7227</v>
      </c>
      <c r="D1848" s="33" t="s">
        <v>7228</v>
      </c>
      <c r="E1848" s="33" t="s">
        <v>3375</v>
      </c>
      <c r="F1848" s="33" t="s">
        <v>685</v>
      </c>
      <c r="G1848" s="33" t="s">
        <v>686</v>
      </c>
      <c r="H1848" s="33" t="s">
        <v>750</v>
      </c>
      <c r="I1848" s="33" t="n">
        <v>283</v>
      </c>
      <c r="J1848" s="33" t="s">
        <v>864</v>
      </c>
      <c r="K1848" s="35" t="n">
        <v>72076</v>
      </c>
      <c r="L1848" s="36" t="n">
        <v>3.8</v>
      </c>
      <c r="M1848" s="37" t="n">
        <v>0</v>
      </c>
      <c r="N1848" s="37" t="n">
        <v>4000</v>
      </c>
      <c r="O1848" s="37" t="n">
        <v>2</v>
      </c>
      <c r="P1848" s="33" t="s">
        <v>760</v>
      </c>
    </row>
    <row r="1849" customFormat="false" ht="15" hidden="false" customHeight="false" outlineLevel="0" collapsed="false">
      <c r="A1849" s="33" t="s">
        <v>7229</v>
      </c>
      <c r="B1849" s="33" t="s">
        <v>7230</v>
      </c>
      <c r="C1849" s="33" t="s">
        <v>7231</v>
      </c>
      <c r="D1849" s="33" t="s">
        <v>7232</v>
      </c>
      <c r="E1849" s="33" t="s">
        <v>3375</v>
      </c>
      <c r="F1849" s="33" t="s">
        <v>685</v>
      </c>
      <c r="G1849" s="33" t="s">
        <v>686</v>
      </c>
      <c r="H1849" s="33" t="s">
        <v>750</v>
      </c>
      <c r="I1849" s="33" t="n">
        <v>283</v>
      </c>
      <c r="J1849" s="33" t="s">
        <v>864</v>
      </c>
      <c r="K1849" s="35" t="n">
        <v>76806</v>
      </c>
      <c r="L1849" s="36" t="n">
        <v>5.1</v>
      </c>
      <c r="M1849" s="37" t="n">
        <v>0</v>
      </c>
      <c r="N1849" s="37" t="n">
        <v>9272</v>
      </c>
      <c r="O1849" s="37" t="n">
        <v>2</v>
      </c>
      <c r="P1849" s="33" t="s">
        <v>688</v>
      </c>
    </row>
    <row r="1850" customFormat="false" ht="15" hidden="false" customHeight="false" outlineLevel="0" collapsed="false">
      <c r="A1850" s="33" t="s">
        <v>7233</v>
      </c>
      <c r="B1850" s="33" t="s">
        <v>7234</v>
      </c>
      <c r="C1850" s="33" t="s">
        <v>7235</v>
      </c>
      <c r="D1850" s="33" t="s">
        <v>7236</v>
      </c>
      <c r="E1850" s="33" t="s">
        <v>852</v>
      </c>
      <c r="F1850" s="33" t="s">
        <v>685</v>
      </c>
      <c r="G1850" s="33" t="s">
        <v>686</v>
      </c>
      <c r="H1850" s="33" t="s">
        <v>733</v>
      </c>
      <c r="I1850" s="33" t="n">
        <v>283</v>
      </c>
      <c r="J1850" s="33" t="s">
        <v>864</v>
      </c>
      <c r="K1850" s="35" t="n">
        <v>69349</v>
      </c>
      <c r="L1850" s="36" t="n">
        <v>3.9</v>
      </c>
      <c r="M1850" s="37" t="n">
        <v>0</v>
      </c>
      <c r="N1850" s="37" t="n">
        <v>5100</v>
      </c>
      <c r="O1850" s="37" t="n">
        <v>2</v>
      </c>
      <c r="P1850" s="33" t="s">
        <v>723</v>
      </c>
    </row>
    <row r="1851" customFormat="false" ht="15" hidden="false" customHeight="false" outlineLevel="0" collapsed="false">
      <c r="A1851" s="33" t="s">
        <v>7237</v>
      </c>
      <c r="B1851" s="33" t="s">
        <v>7238</v>
      </c>
      <c r="C1851" s="33" t="s">
        <v>7239</v>
      </c>
      <c r="D1851" s="33" t="s">
        <v>7240</v>
      </c>
      <c r="E1851" s="33" t="s">
        <v>4368</v>
      </c>
      <c r="F1851" s="33" t="s">
        <v>685</v>
      </c>
      <c r="G1851" s="33" t="s">
        <v>686</v>
      </c>
      <c r="H1851" s="33" t="s">
        <v>740</v>
      </c>
      <c r="I1851" s="33" t="n">
        <v>284</v>
      </c>
      <c r="J1851" s="33" t="s">
        <v>789</v>
      </c>
      <c r="K1851" s="35" t="n">
        <v>73730</v>
      </c>
      <c r="L1851" s="36" t="n">
        <v>4.5</v>
      </c>
      <c r="M1851" s="37" t="n">
        <v>3496</v>
      </c>
      <c r="N1851" s="37" t="n">
        <v>14081</v>
      </c>
      <c r="O1851" s="37" t="n">
        <v>2</v>
      </c>
      <c r="P1851" s="33" t="s">
        <v>711</v>
      </c>
    </row>
    <row r="1852" customFormat="false" ht="15" hidden="false" customHeight="false" outlineLevel="0" collapsed="false">
      <c r="A1852" s="33" t="s">
        <v>7241</v>
      </c>
      <c r="B1852" s="33" t="s">
        <v>7242</v>
      </c>
      <c r="C1852" s="33" t="s">
        <v>7243</v>
      </c>
      <c r="D1852" s="33" t="s">
        <v>7244</v>
      </c>
      <c r="E1852" s="33" t="s">
        <v>5779</v>
      </c>
      <c r="F1852" s="33" t="s">
        <v>685</v>
      </c>
      <c r="G1852" s="33" t="s">
        <v>686</v>
      </c>
      <c r="H1852" s="33" t="s">
        <v>750</v>
      </c>
      <c r="I1852" s="33" t="n">
        <v>284</v>
      </c>
      <c r="J1852" s="33" t="s">
        <v>703</v>
      </c>
      <c r="K1852" s="35" t="n">
        <v>70271</v>
      </c>
      <c r="L1852" s="36" t="n">
        <v>4.1</v>
      </c>
      <c r="M1852" s="37" t="n">
        <v>100</v>
      </c>
      <c r="N1852" s="37" t="n">
        <v>2000</v>
      </c>
      <c r="O1852" s="37" t="n">
        <v>0</v>
      </c>
      <c r="P1852" s="33" t="s">
        <v>711</v>
      </c>
    </row>
    <row r="1853" customFormat="false" ht="15" hidden="false" customHeight="false" outlineLevel="0" collapsed="false">
      <c r="A1853" s="33" t="s">
        <v>7245</v>
      </c>
      <c r="B1853" s="33" t="s">
        <v>7246</v>
      </c>
      <c r="C1853" s="33" t="s">
        <v>7247</v>
      </c>
      <c r="D1853" s="33" t="s">
        <v>7248</v>
      </c>
      <c r="E1853" s="33" t="s">
        <v>6538</v>
      </c>
      <c r="F1853" s="33" t="s">
        <v>685</v>
      </c>
      <c r="G1853" s="33" t="s">
        <v>686</v>
      </c>
      <c r="H1853" s="33" t="s">
        <v>687</v>
      </c>
      <c r="I1853" s="33" t="n">
        <v>284</v>
      </c>
      <c r="J1853" s="33" t="s">
        <v>765</v>
      </c>
      <c r="K1853" s="35" t="n">
        <v>62196</v>
      </c>
      <c r="L1853" s="36" t="n">
        <v>3</v>
      </c>
      <c r="M1853" s="37" t="n">
        <v>660</v>
      </c>
      <c r="N1853" s="37" t="n">
        <v>2860</v>
      </c>
      <c r="O1853" s="37" t="n">
        <v>0</v>
      </c>
      <c r="P1853" s="33" t="s">
        <v>700</v>
      </c>
    </row>
    <row r="1854" customFormat="false" ht="15" hidden="false" customHeight="false" outlineLevel="0" collapsed="false">
      <c r="A1854" s="33" t="s">
        <v>7249</v>
      </c>
      <c r="B1854" s="33"/>
      <c r="C1854" s="33" t="s">
        <v>7250</v>
      </c>
      <c r="D1854" s="33" t="s">
        <v>3114</v>
      </c>
      <c r="E1854" s="33" t="s">
        <v>6538</v>
      </c>
      <c r="F1854" s="33" t="s">
        <v>685</v>
      </c>
      <c r="G1854" s="33" t="s">
        <v>686</v>
      </c>
      <c r="H1854" s="33" t="s">
        <v>750</v>
      </c>
      <c r="I1854" s="33" t="n">
        <v>284</v>
      </c>
      <c r="J1854" s="33" t="s">
        <v>751</v>
      </c>
      <c r="K1854" s="35" t="n">
        <v>62423</v>
      </c>
      <c r="L1854" s="36" t="n">
        <v>2.2</v>
      </c>
      <c r="M1854" s="37" t="n">
        <v>210</v>
      </c>
      <c r="N1854" s="37" t="n">
        <v>3024</v>
      </c>
      <c r="O1854" s="37" t="n">
        <v>0</v>
      </c>
      <c r="P1854" s="33" t="s">
        <v>742</v>
      </c>
    </row>
    <row r="1855" customFormat="false" ht="15" hidden="false" customHeight="false" outlineLevel="0" collapsed="false">
      <c r="A1855" s="33" t="s">
        <v>7251</v>
      </c>
      <c r="B1855" s="33" t="s">
        <v>7252</v>
      </c>
      <c r="C1855" s="33" t="s">
        <v>7253</v>
      </c>
      <c r="D1855" s="33" t="s">
        <v>7254</v>
      </c>
      <c r="E1855" s="33" t="s">
        <v>5590</v>
      </c>
      <c r="F1855" s="33" t="s">
        <v>685</v>
      </c>
      <c r="G1855" s="33" t="s">
        <v>686</v>
      </c>
      <c r="H1855" s="33" t="s">
        <v>733</v>
      </c>
      <c r="I1855" s="33" t="n">
        <v>284</v>
      </c>
      <c r="J1855" s="33" t="s">
        <v>681</v>
      </c>
      <c r="K1855" s="35" t="n">
        <v>59362</v>
      </c>
      <c r="L1855" s="36" t="n">
        <v>3.2</v>
      </c>
      <c r="M1855" s="37" t="n">
        <v>3634</v>
      </c>
      <c r="N1855" s="37" t="n">
        <v>10658</v>
      </c>
      <c r="O1855" s="37" t="n">
        <v>2</v>
      </c>
      <c r="P1855" s="33" t="s">
        <v>760</v>
      </c>
    </row>
    <row r="1856" customFormat="false" ht="15" hidden="false" customHeight="false" outlineLevel="0" collapsed="false">
      <c r="A1856" s="33" t="s">
        <v>7255</v>
      </c>
      <c r="B1856" s="33"/>
      <c r="C1856" s="33" t="s">
        <v>7256</v>
      </c>
      <c r="D1856" s="33" t="s">
        <v>7257</v>
      </c>
      <c r="E1856" s="33" t="s">
        <v>3336</v>
      </c>
      <c r="F1856" s="33" t="s">
        <v>685</v>
      </c>
      <c r="G1856" s="33" t="s">
        <v>686</v>
      </c>
      <c r="H1856" s="33" t="s">
        <v>687</v>
      </c>
      <c r="I1856" s="33" t="n">
        <v>284</v>
      </c>
      <c r="J1856" s="33" t="s">
        <v>746</v>
      </c>
      <c r="K1856" s="35" t="n">
        <v>60208</v>
      </c>
      <c r="L1856" s="36" t="n">
        <v>2.7</v>
      </c>
      <c r="M1856" s="37" t="n">
        <v>4</v>
      </c>
      <c r="N1856" s="37" t="n">
        <v>250</v>
      </c>
      <c r="O1856" s="37" t="n">
        <v>0</v>
      </c>
      <c r="P1856" s="33" t="s">
        <v>700</v>
      </c>
    </row>
    <row r="1857" customFormat="false" ht="15" hidden="false" customHeight="false" outlineLevel="0" collapsed="false">
      <c r="A1857" s="33" t="s">
        <v>7258</v>
      </c>
      <c r="B1857" s="33" t="s">
        <v>7259</v>
      </c>
      <c r="C1857" s="33" t="s">
        <v>7260</v>
      </c>
      <c r="D1857" s="33" t="s">
        <v>7261</v>
      </c>
      <c r="E1857" s="33" t="s">
        <v>2215</v>
      </c>
      <c r="F1857" s="33" t="s">
        <v>685</v>
      </c>
      <c r="G1857" s="33" t="s">
        <v>686</v>
      </c>
      <c r="H1857" s="33" t="s">
        <v>687</v>
      </c>
      <c r="I1857" s="33" t="n">
        <v>284</v>
      </c>
      <c r="J1857" s="33" t="s">
        <v>751</v>
      </c>
      <c r="K1857" s="35" t="n">
        <v>73008</v>
      </c>
      <c r="L1857" s="36" t="n">
        <v>3.9</v>
      </c>
      <c r="M1857" s="37" t="n">
        <v>1899</v>
      </c>
      <c r="N1857" s="37" t="n">
        <v>3752</v>
      </c>
      <c r="O1857" s="37" t="n">
        <v>15</v>
      </c>
      <c r="P1857" s="33" t="s">
        <v>692</v>
      </c>
    </row>
    <row r="1858" customFormat="false" ht="15" hidden="false" customHeight="false" outlineLevel="0" collapsed="false">
      <c r="A1858" s="33" t="s">
        <v>7262</v>
      </c>
      <c r="B1858" s="33" t="s">
        <v>7263</v>
      </c>
      <c r="C1858" s="33" t="s">
        <v>3462</v>
      </c>
      <c r="D1858" s="33" t="s">
        <v>7264</v>
      </c>
      <c r="E1858" s="33" t="s">
        <v>5913</v>
      </c>
      <c r="F1858" s="33" t="s">
        <v>685</v>
      </c>
      <c r="G1858" s="33" t="s">
        <v>686</v>
      </c>
      <c r="H1858" s="33" t="s">
        <v>687</v>
      </c>
      <c r="I1858" s="33" t="n">
        <v>285</v>
      </c>
      <c r="J1858" s="33" t="s">
        <v>864</v>
      </c>
      <c r="K1858" s="35" t="n">
        <v>94732</v>
      </c>
      <c r="L1858" s="36" t="n">
        <v>6.6</v>
      </c>
      <c r="M1858" s="37" t="n">
        <v>0</v>
      </c>
      <c r="N1858" s="37" t="n">
        <v>15000</v>
      </c>
      <c r="O1858" s="37" t="n">
        <v>2</v>
      </c>
      <c r="P1858" s="33" t="s">
        <v>742</v>
      </c>
    </row>
    <row r="1859" customFormat="false" ht="15" hidden="false" customHeight="false" outlineLevel="0" collapsed="false">
      <c r="A1859" s="33" t="s">
        <v>7265</v>
      </c>
      <c r="B1859" s="33" t="s">
        <v>7266</v>
      </c>
      <c r="C1859" s="33" t="s">
        <v>7267</v>
      </c>
      <c r="D1859" s="33" t="s">
        <v>7267</v>
      </c>
      <c r="E1859" s="33" t="s">
        <v>5590</v>
      </c>
      <c r="F1859" s="33" t="s">
        <v>685</v>
      </c>
      <c r="G1859" s="33" t="s">
        <v>686</v>
      </c>
      <c r="H1859" s="33" t="s">
        <v>733</v>
      </c>
      <c r="I1859" s="33" t="n">
        <v>285</v>
      </c>
      <c r="J1859" s="33" t="s">
        <v>703</v>
      </c>
      <c r="K1859" s="35" t="n">
        <v>94064</v>
      </c>
      <c r="L1859" s="36" t="n">
        <v>9.2</v>
      </c>
      <c r="M1859" s="37" t="n">
        <v>60</v>
      </c>
      <c r="N1859" s="37" t="n">
        <v>2300</v>
      </c>
      <c r="O1859" s="37" t="n">
        <v>0</v>
      </c>
      <c r="P1859" s="33" t="s">
        <v>692</v>
      </c>
    </row>
    <row r="1860" customFormat="false" ht="15" hidden="false" customHeight="false" outlineLevel="0" collapsed="false">
      <c r="A1860" s="33" t="s">
        <v>7268</v>
      </c>
      <c r="B1860" s="33" t="s">
        <v>7269</v>
      </c>
      <c r="C1860" s="33" t="s">
        <v>7270</v>
      </c>
      <c r="D1860" s="33" t="s">
        <v>1181</v>
      </c>
      <c r="E1860" s="33" t="s">
        <v>5913</v>
      </c>
      <c r="F1860" s="33" t="s">
        <v>685</v>
      </c>
      <c r="G1860" s="33" t="s">
        <v>686</v>
      </c>
      <c r="H1860" s="33" t="s">
        <v>687</v>
      </c>
      <c r="I1860" s="33" t="n">
        <v>286</v>
      </c>
      <c r="J1860" s="33" t="s">
        <v>864</v>
      </c>
      <c r="K1860" s="35" t="n">
        <v>90758</v>
      </c>
      <c r="L1860" s="36" t="n">
        <v>6.1</v>
      </c>
      <c r="M1860" s="37" t="n">
        <v>1466</v>
      </c>
      <c r="N1860" s="37" t="n">
        <v>15181</v>
      </c>
      <c r="O1860" s="37" t="n">
        <v>18</v>
      </c>
      <c r="P1860" s="33" t="s">
        <v>723</v>
      </c>
    </row>
    <row r="1861" customFormat="false" ht="15" hidden="false" customHeight="false" outlineLevel="0" collapsed="false">
      <c r="A1861" s="33" t="s">
        <v>7271</v>
      </c>
      <c r="B1861" s="33" t="s">
        <v>7272</v>
      </c>
      <c r="C1861" s="33" t="s">
        <v>7273</v>
      </c>
      <c r="D1861" s="33" t="s">
        <v>5241</v>
      </c>
      <c r="E1861" s="33" t="s">
        <v>4472</v>
      </c>
      <c r="F1861" s="33" t="s">
        <v>685</v>
      </c>
      <c r="G1861" s="33" t="s">
        <v>686</v>
      </c>
      <c r="H1861" s="33" t="s">
        <v>687</v>
      </c>
      <c r="I1861" s="33" t="n">
        <v>287</v>
      </c>
      <c r="J1861" s="33" t="s">
        <v>751</v>
      </c>
      <c r="K1861" s="35" t="n">
        <v>77199</v>
      </c>
      <c r="L1861" s="36" t="n">
        <v>4.5</v>
      </c>
      <c r="M1861" s="37" t="n">
        <v>0</v>
      </c>
      <c r="N1861" s="37" t="n">
        <v>2200</v>
      </c>
      <c r="O1861" s="37" t="n">
        <v>0</v>
      </c>
      <c r="P1861" s="33" t="s">
        <v>692</v>
      </c>
    </row>
    <row r="1862" customFormat="false" ht="15" hidden="false" customHeight="false" outlineLevel="0" collapsed="false">
      <c r="A1862" s="33" t="s">
        <v>7274</v>
      </c>
      <c r="B1862" s="33" t="s">
        <v>7275</v>
      </c>
      <c r="C1862" s="33" t="s">
        <v>7276</v>
      </c>
      <c r="D1862" s="33" t="s">
        <v>7277</v>
      </c>
      <c r="E1862" s="33" t="s">
        <v>4472</v>
      </c>
      <c r="F1862" s="33" t="s">
        <v>685</v>
      </c>
      <c r="G1862" s="33" t="s">
        <v>686</v>
      </c>
      <c r="H1862" s="33" t="s">
        <v>750</v>
      </c>
      <c r="I1862" s="33" t="n">
        <v>287</v>
      </c>
      <c r="J1862" s="33" t="s">
        <v>751</v>
      </c>
      <c r="K1862" s="35" t="n">
        <v>79725</v>
      </c>
      <c r="L1862" s="36" t="n">
        <v>5.2</v>
      </c>
      <c r="M1862" s="37" t="n">
        <v>198</v>
      </c>
      <c r="N1862" s="37" t="n">
        <v>1184</v>
      </c>
      <c r="O1862" s="37" t="n">
        <v>0</v>
      </c>
      <c r="P1862" s="33" t="s">
        <v>692</v>
      </c>
    </row>
    <row r="1863" customFormat="false" ht="15" hidden="false" customHeight="false" outlineLevel="0" collapsed="false">
      <c r="A1863" s="33" t="s">
        <v>7278</v>
      </c>
      <c r="B1863" s="33" t="s">
        <v>7279</v>
      </c>
      <c r="C1863" s="33" t="s">
        <v>7280</v>
      </c>
      <c r="D1863" s="33" t="s">
        <v>7281</v>
      </c>
      <c r="E1863" s="33" t="s">
        <v>2677</v>
      </c>
      <c r="F1863" s="33" t="s">
        <v>685</v>
      </c>
      <c r="G1863" s="33" t="s">
        <v>686</v>
      </c>
      <c r="H1863" s="33" t="s">
        <v>750</v>
      </c>
      <c r="I1863" s="33" t="n">
        <v>287</v>
      </c>
      <c r="J1863" s="33" t="s">
        <v>751</v>
      </c>
      <c r="K1863" s="35" t="n">
        <v>57860</v>
      </c>
      <c r="L1863" s="36" t="n">
        <v>2.4</v>
      </c>
      <c r="M1863" s="37" t="n">
        <v>0</v>
      </c>
      <c r="N1863" s="37" t="n">
        <v>1900</v>
      </c>
      <c r="O1863" s="37" t="n">
        <v>19</v>
      </c>
      <c r="P1863" s="33" t="s">
        <v>742</v>
      </c>
    </row>
    <row r="1864" customFormat="false" ht="15" hidden="false" customHeight="false" outlineLevel="0" collapsed="false">
      <c r="A1864" s="33" t="s">
        <v>7282</v>
      </c>
      <c r="B1864" s="33" t="s">
        <v>7283</v>
      </c>
      <c r="C1864" s="33" t="s">
        <v>7284</v>
      </c>
      <c r="D1864" s="33" t="s">
        <v>1776</v>
      </c>
      <c r="E1864" s="33" t="s">
        <v>3336</v>
      </c>
      <c r="F1864" s="33" t="s">
        <v>685</v>
      </c>
      <c r="G1864" s="33" t="s">
        <v>686</v>
      </c>
      <c r="H1864" s="33" t="s">
        <v>750</v>
      </c>
      <c r="I1864" s="33" t="n">
        <v>287</v>
      </c>
      <c r="J1864" s="33" t="s">
        <v>746</v>
      </c>
      <c r="K1864" s="35" t="n">
        <v>59994</v>
      </c>
      <c r="L1864" s="36" t="n">
        <v>2.7</v>
      </c>
      <c r="M1864" s="37" t="n">
        <v>1900</v>
      </c>
      <c r="N1864" s="37" t="n">
        <v>1800</v>
      </c>
      <c r="O1864" s="37" t="n">
        <v>0</v>
      </c>
      <c r="P1864" s="33" t="s">
        <v>760</v>
      </c>
    </row>
    <row r="1865" customFormat="false" ht="15" hidden="false" customHeight="false" outlineLevel="0" collapsed="false">
      <c r="A1865" s="33" t="s">
        <v>7285</v>
      </c>
      <c r="B1865" s="33" t="s">
        <v>7286</v>
      </c>
      <c r="C1865" s="33" t="s">
        <v>7287</v>
      </c>
      <c r="D1865" s="33" t="s">
        <v>1556</v>
      </c>
      <c r="E1865" s="33" t="s">
        <v>3995</v>
      </c>
      <c r="F1865" s="33" t="s">
        <v>685</v>
      </c>
      <c r="G1865" s="33" t="s">
        <v>686</v>
      </c>
      <c r="H1865" s="33" t="s">
        <v>750</v>
      </c>
      <c r="I1865" s="33" t="n">
        <v>288</v>
      </c>
      <c r="J1865" s="33" t="s">
        <v>703</v>
      </c>
      <c r="K1865" s="35" t="n">
        <v>77382</v>
      </c>
      <c r="L1865" s="36" t="n">
        <v>4.7</v>
      </c>
      <c r="M1865" s="37" t="n">
        <v>400</v>
      </c>
      <c r="N1865" s="37" t="n">
        <v>2100</v>
      </c>
      <c r="O1865" s="37" t="n">
        <v>0</v>
      </c>
      <c r="P1865" s="33" t="s">
        <v>742</v>
      </c>
    </row>
    <row r="1866" customFormat="false" ht="15" hidden="false" customHeight="false" outlineLevel="0" collapsed="false">
      <c r="A1866" s="33" t="s">
        <v>7288</v>
      </c>
      <c r="B1866" s="33" t="s">
        <v>7289</v>
      </c>
      <c r="C1866" s="33" t="s">
        <v>7290</v>
      </c>
      <c r="D1866" s="33" t="s">
        <v>7291</v>
      </c>
      <c r="E1866" s="33" t="s">
        <v>5590</v>
      </c>
      <c r="F1866" s="33" t="s">
        <v>685</v>
      </c>
      <c r="G1866" s="33" t="s">
        <v>686</v>
      </c>
      <c r="H1866" s="33" t="s">
        <v>1003</v>
      </c>
      <c r="I1866" s="33" t="n">
        <v>288</v>
      </c>
      <c r="J1866" s="33" t="s">
        <v>689</v>
      </c>
      <c r="K1866" s="35" t="n">
        <v>72676</v>
      </c>
      <c r="L1866" s="36" t="n">
        <v>5.2</v>
      </c>
      <c r="M1866" s="37" t="n">
        <v>411</v>
      </c>
      <c r="N1866" s="37" t="n">
        <v>23069</v>
      </c>
      <c r="O1866" s="37" t="n">
        <v>1</v>
      </c>
      <c r="P1866" s="33" t="s">
        <v>742</v>
      </c>
    </row>
    <row r="1867" customFormat="false" ht="15" hidden="false" customHeight="false" outlineLevel="0" collapsed="false">
      <c r="A1867" s="33" t="s">
        <v>7292</v>
      </c>
      <c r="B1867" s="33" t="s">
        <v>7293</v>
      </c>
      <c r="C1867" s="33" t="s">
        <v>7294</v>
      </c>
      <c r="D1867" s="33" t="s">
        <v>7295</v>
      </c>
      <c r="E1867" s="33" t="s">
        <v>696</v>
      </c>
      <c r="F1867" s="33" t="s">
        <v>685</v>
      </c>
      <c r="G1867" s="33" t="s">
        <v>686</v>
      </c>
      <c r="H1867" s="33" t="s">
        <v>687</v>
      </c>
      <c r="I1867" s="33" t="n">
        <v>289</v>
      </c>
      <c r="J1867" s="33" t="s">
        <v>698</v>
      </c>
      <c r="K1867" s="35" t="n">
        <v>62379</v>
      </c>
      <c r="L1867" s="36" t="n">
        <v>2.2</v>
      </c>
      <c r="M1867" s="37" t="n">
        <v>750</v>
      </c>
      <c r="N1867" s="37" t="n">
        <v>13000</v>
      </c>
      <c r="O1867" s="37" t="n">
        <v>0</v>
      </c>
      <c r="P1867" s="33" t="s">
        <v>692</v>
      </c>
    </row>
    <row r="1868" customFormat="false" ht="15" hidden="false" customHeight="false" outlineLevel="0" collapsed="false">
      <c r="A1868" s="33" t="s">
        <v>7296</v>
      </c>
      <c r="B1868" s="33" t="s">
        <v>7297</v>
      </c>
      <c r="C1868" s="33" t="s">
        <v>7298</v>
      </c>
      <c r="D1868" s="33" t="s">
        <v>7299</v>
      </c>
      <c r="E1868" s="33" t="s">
        <v>5190</v>
      </c>
      <c r="F1868" s="33" t="s">
        <v>685</v>
      </c>
      <c r="G1868" s="33" t="s">
        <v>686</v>
      </c>
      <c r="H1868" s="33" t="s">
        <v>687</v>
      </c>
      <c r="I1868" s="33" t="n">
        <v>289</v>
      </c>
      <c r="J1868" s="33" t="s">
        <v>825</v>
      </c>
      <c r="K1868" s="35" t="n">
        <v>67064</v>
      </c>
      <c r="L1868" s="36" t="n">
        <v>3.6</v>
      </c>
      <c r="M1868" s="37" t="n">
        <v>0</v>
      </c>
      <c r="N1868" s="37" t="n">
        <v>12000</v>
      </c>
      <c r="O1868" s="37" t="n">
        <v>0</v>
      </c>
      <c r="P1868" s="33" t="s">
        <v>700</v>
      </c>
    </row>
    <row r="1869" customFormat="false" ht="15" hidden="false" customHeight="false" outlineLevel="0" collapsed="false">
      <c r="A1869" s="33" t="s">
        <v>7300</v>
      </c>
      <c r="B1869" s="33" t="s">
        <v>7301</v>
      </c>
      <c r="C1869" s="33" t="s">
        <v>7302</v>
      </c>
      <c r="D1869" s="33" t="s">
        <v>7302</v>
      </c>
      <c r="E1869" s="33" t="s">
        <v>2677</v>
      </c>
      <c r="F1869" s="33" t="s">
        <v>685</v>
      </c>
      <c r="G1869" s="33" t="s">
        <v>686</v>
      </c>
      <c r="H1869" s="33" t="s">
        <v>750</v>
      </c>
      <c r="I1869" s="33" t="n">
        <v>289</v>
      </c>
      <c r="J1869" s="33" t="s">
        <v>751</v>
      </c>
      <c r="K1869" s="35" t="n">
        <v>76837</v>
      </c>
      <c r="L1869" s="36" t="n">
        <v>5.1</v>
      </c>
      <c r="M1869" s="37" t="n">
        <v>0</v>
      </c>
      <c r="N1869" s="37" t="n">
        <v>12000</v>
      </c>
      <c r="O1869" s="37" t="n">
        <v>1</v>
      </c>
      <c r="P1869" s="33" t="s">
        <v>692</v>
      </c>
    </row>
    <row r="1870" customFormat="false" ht="15" hidden="false" customHeight="false" outlineLevel="0" collapsed="false">
      <c r="A1870" s="33" t="s">
        <v>7303</v>
      </c>
      <c r="B1870" s="33" t="s">
        <v>7304</v>
      </c>
      <c r="C1870" s="33" t="s">
        <v>7305</v>
      </c>
      <c r="D1870" s="33" t="s">
        <v>6433</v>
      </c>
      <c r="E1870" s="33" t="s">
        <v>852</v>
      </c>
      <c r="F1870" s="33" t="s">
        <v>685</v>
      </c>
      <c r="G1870" s="33" t="s">
        <v>686</v>
      </c>
      <c r="H1870" s="33" t="s">
        <v>869</v>
      </c>
      <c r="I1870" s="33" t="n">
        <v>289</v>
      </c>
      <c r="J1870" s="33" t="s">
        <v>864</v>
      </c>
      <c r="K1870" s="35" t="n">
        <v>104978</v>
      </c>
      <c r="L1870" s="36" t="n">
        <v>7.6</v>
      </c>
      <c r="M1870" s="37" t="n">
        <v>7151</v>
      </c>
      <c r="N1870" s="37" t="n">
        <v>18755</v>
      </c>
      <c r="O1870" s="37" t="n">
        <v>26</v>
      </c>
      <c r="P1870" s="33" t="s">
        <v>688</v>
      </c>
    </row>
    <row r="1871" customFormat="false" ht="15" hidden="false" customHeight="false" outlineLevel="0" collapsed="false">
      <c r="A1871" s="33" t="s">
        <v>7306</v>
      </c>
      <c r="B1871" s="33"/>
      <c r="C1871" s="33" t="s">
        <v>7307</v>
      </c>
      <c r="D1871" s="33" t="s">
        <v>6437</v>
      </c>
      <c r="E1871" s="33" t="s">
        <v>5913</v>
      </c>
      <c r="F1871" s="33" t="s">
        <v>685</v>
      </c>
      <c r="G1871" s="33" t="s">
        <v>686</v>
      </c>
      <c r="H1871" s="33" t="s">
        <v>687</v>
      </c>
      <c r="I1871" s="33" t="n">
        <v>290</v>
      </c>
      <c r="J1871" s="33" t="s">
        <v>864</v>
      </c>
      <c r="K1871" s="35" t="n">
        <v>59472</v>
      </c>
      <c r="L1871" s="36" t="n">
        <v>2.4</v>
      </c>
      <c r="M1871" s="37" t="n">
        <v>0</v>
      </c>
      <c r="N1871" s="37" t="n">
        <v>5500</v>
      </c>
      <c r="O1871" s="37" t="n">
        <v>0</v>
      </c>
      <c r="P1871" s="33" t="s">
        <v>742</v>
      </c>
    </row>
    <row r="1872" customFormat="false" ht="15" hidden="false" customHeight="false" outlineLevel="0" collapsed="false">
      <c r="A1872" s="33" t="s">
        <v>7308</v>
      </c>
      <c r="B1872" s="33" t="s">
        <v>7309</v>
      </c>
      <c r="C1872" s="33" t="s">
        <v>7310</v>
      </c>
      <c r="D1872" s="33" t="s">
        <v>7311</v>
      </c>
      <c r="E1872" s="33" t="s">
        <v>4368</v>
      </c>
      <c r="F1872" s="33" t="s">
        <v>685</v>
      </c>
      <c r="G1872" s="33" t="s">
        <v>686</v>
      </c>
      <c r="H1872" s="33" t="s">
        <v>750</v>
      </c>
      <c r="I1872" s="33" t="n">
        <v>290</v>
      </c>
      <c r="J1872" s="33" t="s">
        <v>876</v>
      </c>
      <c r="K1872" s="35" t="n">
        <v>91517</v>
      </c>
      <c r="L1872" s="36" t="n">
        <v>7.1</v>
      </c>
      <c r="M1872" s="37" t="n">
        <v>12459</v>
      </c>
      <c r="N1872" s="37" t="n">
        <v>47752</v>
      </c>
      <c r="O1872" s="37" t="n">
        <v>37</v>
      </c>
      <c r="P1872" s="33" t="s">
        <v>688</v>
      </c>
    </row>
    <row r="1873" customFormat="false" ht="15" hidden="false" customHeight="false" outlineLevel="0" collapsed="false">
      <c r="A1873" s="33" t="s">
        <v>7312</v>
      </c>
      <c r="B1873" s="33"/>
      <c r="C1873" s="33" t="s">
        <v>7313</v>
      </c>
      <c r="D1873" s="33" t="s">
        <v>7314</v>
      </c>
      <c r="E1873" s="33" t="s">
        <v>3375</v>
      </c>
      <c r="F1873" s="33" t="s">
        <v>685</v>
      </c>
      <c r="G1873" s="33" t="s">
        <v>686</v>
      </c>
      <c r="H1873" s="33" t="s">
        <v>750</v>
      </c>
      <c r="I1873" s="33" t="n">
        <v>290</v>
      </c>
      <c r="J1873" s="33" t="s">
        <v>864</v>
      </c>
      <c r="K1873" s="35" t="n">
        <v>90660</v>
      </c>
      <c r="L1873" s="36" t="n">
        <v>5.3</v>
      </c>
      <c r="M1873" s="37" t="n">
        <v>140</v>
      </c>
      <c r="N1873" s="37" t="n">
        <v>7600</v>
      </c>
      <c r="O1873" s="37" t="n">
        <v>3</v>
      </c>
      <c r="P1873" s="33" t="s">
        <v>688</v>
      </c>
    </row>
    <row r="1874" customFormat="false" ht="15" hidden="false" customHeight="false" outlineLevel="0" collapsed="false">
      <c r="A1874" s="33" t="s">
        <v>7315</v>
      </c>
      <c r="B1874" s="33" t="s">
        <v>7316</v>
      </c>
      <c r="C1874" s="33" t="s">
        <v>7317</v>
      </c>
      <c r="D1874" s="33" t="s">
        <v>7318</v>
      </c>
      <c r="E1874" s="33" t="s">
        <v>5190</v>
      </c>
      <c r="F1874" s="33" t="s">
        <v>685</v>
      </c>
      <c r="G1874" s="33" t="s">
        <v>686</v>
      </c>
      <c r="H1874" s="33" t="s">
        <v>687</v>
      </c>
      <c r="I1874" s="33" t="n">
        <v>291</v>
      </c>
      <c r="J1874" s="33" t="s">
        <v>825</v>
      </c>
      <c r="K1874" s="35" t="n">
        <v>71522</v>
      </c>
      <c r="L1874" s="36" t="n">
        <v>4.5</v>
      </c>
      <c r="M1874" s="37" t="n">
        <v>4513</v>
      </c>
      <c r="N1874" s="37" t="n">
        <v>6934</v>
      </c>
      <c r="O1874" s="37" t="n">
        <v>0</v>
      </c>
      <c r="P1874" s="33" t="s">
        <v>688</v>
      </c>
    </row>
    <row r="1875" customFormat="false" ht="15" hidden="false" customHeight="false" outlineLevel="0" collapsed="false">
      <c r="A1875" s="33" t="s">
        <v>7319</v>
      </c>
      <c r="B1875" s="33"/>
      <c r="C1875" s="33" t="s">
        <v>7320</v>
      </c>
      <c r="D1875" s="33" t="s">
        <v>7321</v>
      </c>
      <c r="E1875" s="33" t="s">
        <v>5590</v>
      </c>
      <c r="F1875" s="33" t="s">
        <v>883</v>
      </c>
      <c r="G1875" s="33" t="s">
        <v>686</v>
      </c>
      <c r="H1875" s="33" t="s">
        <v>7322</v>
      </c>
      <c r="I1875" s="33" t="n">
        <v>291</v>
      </c>
      <c r="J1875" s="33" t="s">
        <v>681</v>
      </c>
      <c r="K1875" s="35" t="n">
        <v>47057</v>
      </c>
      <c r="L1875" s="36" t="n">
        <v>1.7</v>
      </c>
      <c r="M1875" s="37" t="n">
        <v>0</v>
      </c>
      <c r="N1875" s="37" t="n">
        <v>0</v>
      </c>
      <c r="O1875" s="37" t="n">
        <v>0</v>
      </c>
      <c r="P1875" s="33"/>
    </row>
    <row r="1876" customFormat="false" ht="15" hidden="false" customHeight="false" outlineLevel="0" collapsed="false">
      <c r="A1876" s="33" t="s">
        <v>7323</v>
      </c>
      <c r="B1876" s="33" t="s">
        <v>7324</v>
      </c>
      <c r="C1876" s="33" t="s">
        <v>7325</v>
      </c>
      <c r="D1876" s="33" t="s">
        <v>7326</v>
      </c>
      <c r="E1876" s="33" t="s">
        <v>5590</v>
      </c>
      <c r="F1876" s="33" t="s">
        <v>685</v>
      </c>
      <c r="G1876" s="33" t="s">
        <v>686</v>
      </c>
      <c r="H1876" s="33" t="s">
        <v>733</v>
      </c>
      <c r="I1876" s="33" t="n">
        <v>291</v>
      </c>
      <c r="J1876" s="33" t="s">
        <v>681</v>
      </c>
      <c r="K1876" s="35" t="n">
        <v>72802</v>
      </c>
      <c r="L1876" s="36" t="n">
        <v>5.2</v>
      </c>
      <c r="M1876" s="37" t="n">
        <v>150</v>
      </c>
      <c r="N1876" s="37" t="n">
        <v>7800</v>
      </c>
      <c r="O1876" s="37" t="n">
        <v>0</v>
      </c>
      <c r="P1876" s="33" t="s">
        <v>723</v>
      </c>
    </row>
    <row r="1877" customFormat="false" ht="15" hidden="false" customHeight="false" outlineLevel="0" collapsed="false">
      <c r="A1877" s="33" t="s">
        <v>7327</v>
      </c>
      <c r="B1877" s="33" t="s">
        <v>7328</v>
      </c>
      <c r="C1877" s="33" t="s">
        <v>7329</v>
      </c>
      <c r="D1877" s="33" t="s">
        <v>7330</v>
      </c>
      <c r="E1877" s="33" t="s">
        <v>2319</v>
      </c>
      <c r="F1877" s="33" t="s">
        <v>685</v>
      </c>
      <c r="G1877" s="33" t="s">
        <v>686</v>
      </c>
      <c r="H1877" s="33" t="s">
        <v>764</v>
      </c>
      <c r="I1877" s="33" t="n">
        <v>291</v>
      </c>
      <c r="J1877" s="33" t="s">
        <v>789</v>
      </c>
      <c r="K1877" s="35" t="n">
        <v>86651</v>
      </c>
      <c r="L1877" s="36" t="n">
        <v>5.4</v>
      </c>
      <c r="M1877" s="37" t="n">
        <v>2843</v>
      </c>
      <c r="N1877" s="37" t="n">
        <v>5741</v>
      </c>
      <c r="O1877" s="37" t="n">
        <v>1</v>
      </c>
      <c r="P1877" s="33" t="s">
        <v>711</v>
      </c>
    </row>
    <row r="1878" customFormat="false" ht="15" hidden="false" customHeight="false" outlineLevel="0" collapsed="false">
      <c r="A1878" s="33" t="s">
        <v>7331</v>
      </c>
      <c r="B1878" s="33" t="s">
        <v>7332</v>
      </c>
      <c r="C1878" s="33" t="s">
        <v>7333</v>
      </c>
      <c r="D1878" s="33" t="s">
        <v>7334</v>
      </c>
      <c r="E1878" s="33" t="s">
        <v>7335</v>
      </c>
      <c r="F1878" s="33" t="s">
        <v>685</v>
      </c>
      <c r="G1878" s="33" t="s">
        <v>686</v>
      </c>
      <c r="H1878" s="33" t="s">
        <v>687</v>
      </c>
      <c r="I1878" s="33" t="n">
        <v>292</v>
      </c>
      <c r="J1878" s="33" t="s">
        <v>789</v>
      </c>
      <c r="K1878" s="35" t="n">
        <v>73543</v>
      </c>
      <c r="L1878" s="36" t="n">
        <v>4.4</v>
      </c>
      <c r="M1878" s="37" t="n">
        <v>4270</v>
      </c>
      <c r="N1878" s="37" t="n">
        <v>13000</v>
      </c>
      <c r="O1878" s="37" t="n">
        <v>3</v>
      </c>
      <c r="P1878" s="33" t="s">
        <v>742</v>
      </c>
    </row>
    <row r="1879" customFormat="false" ht="15" hidden="false" customHeight="false" outlineLevel="0" collapsed="false">
      <c r="A1879" s="33" t="s">
        <v>7336</v>
      </c>
      <c r="B1879" s="33" t="s">
        <v>7337</v>
      </c>
      <c r="C1879" s="33" t="s">
        <v>7338</v>
      </c>
      <c r="D1879" s="33" t="s">
        <v>851</v>
      </c>
      <c r="E1879" s="33" t="s">
        <v>6901</v>
      </c>
      <c r="F1879" s="33" t="s">
        <v>685</v>
      </c>
      <c r="G1879" s="33" t="s">
        <v>686</v>
      </c>
      <c r="H1879" s="33" t="s">
        <v>687</v>
      </c>
      <c r="I1879" s="33" t="n">
        <v>293</v>
      </c>
      <c r="J1879" s="33" t="s">
        <v>751</v>
      </c>
      <c r="K1879" s="35" t="n">
        <v>81307</v>
      </c>
      <c r="L1879" s="36" t="n">
        <v>5.8</v>
      </c>
      <c r="M1879" s="37" t="n">
        <v>300</v>
      </c>
      <c r="N1879" s="37" t="n">
        <v>8000</v>
      </c>
      <c r="O1879" s="37" t="n">
        <v>3</v>
      </c>
      <c r="P1879" s="33" t="s">
        <v>828</v>
      </c>
    </row>
    <row r="1880" customFormat="false" ht="15" hidden="false" customHeight="false" outlineLevel="0" collapsed="false">
      <c r="A1880" s="33" t="s">
        <v>7339</v>
      </c>
      <c r="B1880" s="33" t="s">
        <v>7340</v>
      </c>
      <c r="C1880" s="33" t="s">
        <v>7341</v>
      </c>
      <c r="D1880" s="33" t="s">
        <v>7342</v>
      </c>
      <c r="E1880" s="33" t="s">
        <v>6538</v>
      </c>
      <c r="F1880" s="33" t="s">
        <v>685</v>
      </c>
      <c r="G1880" s="33" t="s">
        <v>686</v>
      </c>
      <c r="H1880" s="33" t="s">
        <v>750</v>
      </c>
      <c r="I1880" s="33" t="n">
        <v>293</v>
      </c>
      <c r="J1880" s="33" t="s">
        <v>751</v>
      </c>
      <c r="K1880" s="35" t="n">
        <v>74572</v>
      </c>
      <c r="L1880" s="36" t="n">
        <v>4.4</v>
      </c>
      <c r="M1880" s="37" t="n">
        <v>704</v>
      </c>
      <c r="N1880" s="37" t="n">
        <v>8030</v>
      </c>
      <c r="O1880" s="37" t="n">
        <v>1</v>
      </c>
      <c r="P1880" s="33" t="s">
        <v>742</v>
      </c>
    </row>
    <row r="1881" customFormat="false" ht="15" hidden="false" customHeight="false" outlineLevel="0" collapsed="false">
      <c r="A1881" s="33" t="s">
        <v>7343</v>
      </c>
      <c r="B1881" s="33"/>
      <c r="C1881" s="33" t="s">
        <v>7344</v>
      </c>
      <c r="D1881" s="33" t="s">
        <v>7345</v>
      </c>
      <c r="E1881" s="33" t="s">
        <v>788</v>
      </c>
      <c r="F1881" s="33" t="s">
        <v>685</v>
      </c>
      <c r="G1881" s="33" t="s">
        <v>686</v>
      </c>
      <c r="H1881" s="33" t="s">
        <v>687</v>
      </c>
      <c r="I1881" s="33" t="n">
        <v>294</v>
      </c>
      <c r="J1881" s="33" t="s">
        <v>746</v>
      </c>
      <c r="K1881" s="35" t="n">
        <v>74038</v>
      </c>
      <c r="L1881" s="36" t="n">
        <v>5.2</v>
      </c>
      <c r="M1881" s="37" t="n">
        <v>0</v>
      </c>
      <c r="N1881" s="37" t="n">
        <v>12207</v>
      </c>
      <c r="O1881" s="37" t="n">
        <v>0</v>
      </c>
      <c r="P1881" s="33" t="s">
        <v>688</v>
      </c>
    </row>
    <row r="1882" customFormat="false" ht="15" hidden="false" customHeight="false" outlineLevel="0" collapsed="false">
      <c r="A1882" s="33" t="s">
        <v>7346</v>
      </c>
      <c r="B1882" s="33" t="s">
        <v>7347</v>
      </c>
      <c r="C1882" s="33" t="s">
        <v>7348</v>
      </c>
      <c r="D1882" s="33" t="s">
        <v>816</v>
      </c>
      <c r="E1882" s="33" t="s">
        <v>5590</v>
      </c>
      <c r="F1882" s="33" t="s">
        <v>685</v>
      </c>
      <c r="G1882" s="33" t="s">
        <v>686</v>
      </c>
      <c r="H1882" s="33" t="s">
        <v>1003</v>
      </c>
      <c r="I1882" s="33" t="n">
        <v>294</v>
      </c>
      <c r="J1882" s="33" t="s">
        <v>703</v>
      </c>
      <c r="K1882" s="35" t="n">
        <v>99661</v>
      </c>
      <c r="L1882" s="36" t="n">
        <v>9.6</v>
      </c>
      <c r="M1882" s="37" t="n">
        <v>0</v>
      </c>
      <c r="N1882" s="37" t="n">
        <v>7000</v>
      </c>
      <c r="O1882" s="37" t="n">
        <v>1</v>
      </c>
      <c r="P1882" s="33" t="s">
        <v>723</v>
      </c>
    </row>
    <row r="1883" customFormat="false" ht="15" hidden="false" customHeight="false" outlineLevel="0" collapsed="false">
      <c r="A1883" s="33" t="s">
        <v>7349</v>
      </c>
      <c r="B1883" s="33" t="s">
        <v>7350</v>
      </c>
      <c r="C1883" s="33" t="s">
        <v>7351</v>
      </c>
      <c r="D1883" s="33" t="s">
        <v>7352</v>
      </c>
      <c r="E1883" s="33" t="s">
        <v>852</v>
      </c>
      <c r="F1883" s="33" t="s">
        <v>685</v>
      </c>
      <c r="G1883" s="33" t="s">
        <v>686</v>
      </c>
      <c r="H1883" s="33" t="s">
        <v>687</v>
      </c>
      <c r="I1883" s="33" t="n">
        <v>294</v>
      </c>
      <c r="J1883" s="33" t="s">
        <v>864</v>
      </c>
      <c r="K1883" s="35" t="n">
        <v>76375</v>
      </c>
      <c r="L1883" s="36" t="n">
        <v>5.4</v>
      </c>
      <c r="M1883" s="37" t="n">
        <v>0</v>
      </c>
      <c r="N1883" s="37" t="n">
        <v>4200</v>
      </c>
      <c r="O1883" s="37" t="n">
        <v>0</v>
      </c>
      <c r="P1883" s="33" t="s">
        <v>723</v>
      </c>
    </row>
    <row r="1884" customFormat="false" ht="15" hidden="false" customHeight="false" outlineLevel="0" collapsed="false">
      <c r="A1884" s="33" t="s">
        <v>7353</v>
      </c>
      <c r="B1884" s="33" t="s">
        <v>7354</v>
      </c>
      <c r="C1884" s="33" t="s">
        <v>7355</v>
      </c>
      <c r="D1884" s="33" t="s">
        <v>2475</v>
      </c>
      <c r="E1884" s="33" t="s">
        <v>696</v>
      </c>
      <c r="F1884" s="33" t="s">
        <v>685</v>
      </c>
      <c r="G1884" s="33" t="s">
        <v>686</v>
      </c>
      <c r="H1884" s="33" t="s">
        <v>885</v>
      </c>
      <c r="I1884" s="33" t="n">
        <v>295</v>
      </c>
      <c r="J1884" s="33" t="s">
        <v>698</v>
      </c>
      <c r="K1884" s="35" t="n">
        <v>72410</v>
      </c>
      <c r="L1884" s="36" t="n">
        <v>5</v>
      </c>
      <c r="M1884" s="37" t="n">
        <v>150</v>
      </c>
      <c r="N1884" s="37" t="n">
        <v>6000</v>
      </c>
      <c r="O1884" s="37" t="n">
        <v>0</v>
      </c>
      <c r="P1884" s="33" t="s">
        <v>688</v>
      </c>
    </row>
    <row r="1885" customFormat="false" ht="15" hidden="false" customHeight="false" outlineLevel="0" collapsed="false">
      <c r="A1885" s="33" t="s">
        <v>7356</v>
      </c>
      <c r="B1885" s="33" t="s">
        <v>7357</v>
      </c>
      <c r="C1885" s="33" t="s">
        <v>7358</v>
      </c>
      <c r="D1885" s="33" t="s">
        <v>7359</v>
      </c>
      <c r="E1885" s="33" t="s">
        <v>6538</v>
      </c>
      <c r="F1885" s="33" t="s">
        <v>685</v>
      </c>
      <c r="G1885" s="33" t="s">
        <v>686</v>
      </c>
      <c r="H1885" s="33" t="s">
        <v>733</v>
      </c>
      <c r="I1885" s="33" t="n">
        <v>295</v>
      </c>
      <c r="J1885" s="33" t="s">
        <v>765</v>
      </c>
      <c r="K1885" s="35" t="n">
        <v>57345</v>
      </c>
      <c r="L1885" s="36" t="n">
        <v>2.3</v>
      </c>
      <c r="M1885" s="37" t="n">
        <v>400</v>
      </c>
      <c r="N1885" s="37" t="n">
        <v>12000</v>
      </c>
      <c r="O1885" s="37" t="n">
        <v>0</v>
      </c>
      <c r="P1885" s="33" t="s">
        <v>700</v>
      </c>
    </row>
    <row r="1886" customFormat="false" ht="15" hidden="false" customHeight="false" outlineLevel="0" collapsed="false">
      <c r="A1886" s="33" t="s">
        <v>7360</v>
      </c>
      <c r="B1886" s="33" t="s">
        <v>7361</v>
      </c>
      <c r="C1886" s="33" t="s">
        <v>4488</v>
      </c>
      <c r="D1886" s="33" t="s">
        <v>1083</v>
      </c>
      <c r="E1886" s="33" t="s">
        <v>3336</v>
      </c>
      <c r="F1886" s="33" t="s">
        <v>685</v>
      </c>
      <c r="G1886" s="33" t="s">
        <v>686</v>
      </c>
      <c r="H1886" s="33" t="s">
        <v>687</v>
      </c>
      <c r="I1886" s="33" t="n">
        <v>295</v>
      </c>
      <c r="J1886" s="33" t="s">
        <v>746</v>
      </c>
      <c r="K1886" s="35" t="n">
        <v>73209</v>
      </c>
      <c r="L1886" s="36" t="n">
        <v>5.1</v>
      </c>
      <c r="M1886" s="37" t="n">
        <v>72</v>
      </c>
      <c r="N1886" s="37" t="n">
        <v>2920</v>
      </c>
      <c r="O1886" s="37" t="n">
        <v>0</v>
      </c>
      <c r="P1886" s="33" t="s">
        <v>760</v>
      </c>
    </row>
    <row r="1887" customFormat="false" ht="15" hidden="false" customHeight="false" outlineLevel="0" collapsed="false">
      <c r="A1887" s="33" t="s">
        <v>7362</v>
      </c>
      <c r="B1887" s="33" t="s">
        <v>7363</v>
      </c>
      <c r="C1887" s="33" t="s">
        <v>7364</v>
      </c>
      <c r="D1887" s="33" t="s">
        <v>7365</v>
      </c>
      <c r="E1887" s="33" t="s">
        <v>5913</v>
      </c>
      <c r="F1887" s="33" t="s">
        <v>685</v>
      </c>
      <c r="G1887" s="33" t="s">
        <v>686</v>
      </c>
      <c r="H1887" s="33" t="s">
        <v>687</v>
      </c>
      <c r="I1887" s="33" t="n">
        <v>296</v>
      </c>
      <c r="J1887" s="33" t="s">
        <v>864</v>
      </c>
      <c r="K1887" s="35" t="n">
        <v>95822</v>
      </c>
      <c r="L1887" s="36" t="n">
        <v>6.7</v>
      </c>
      <c r="M1887" s="37" t="n">
        <v>4400</v>
      </c>
      <c r="N1887" s="37" t="n">
        <v>30000</v>
      </c>
      <c r="O1887" s="37" t="n">
        <v>3</v>
      </c>
      <c r="P1887" s="33" t="s">
        <v>760</v>
      </c>
    </row>
    <row r="1888" customFormat="false" ht="15" hidden="false" customHeight="false" outlineLevel="0" collapsed="false">
      <c r="A1888" s="33" t="s">
        <v>7366</v>
      </c>
      <c r="B1888" s="33" t="s">
        <v>7367</v>
      </c>
      <c r="C1888" s="33" t="s">
        <v>7368</v>
      </c>
      <c r="D1888" s="33" t="s">
        <v>7369</v>
      </c>
      <c r="E1888" s="33" t="s">
        <v>5913</v>
      </c>
      <c r="F1888" s="33" t="s">
        <v>685</v>
      </c>
      <c r="G1888" s="33" t="s">
        <v>686</v>
      </c>
      <c r="H1888" s="33" t="s">
        <v>687</v>
      </c>
      <c r="I1888" s="33" t="n">
        <v>296</v>
      </c>
      <c r="J1888" s="33" t="s">
        <v>864</v>
      </c>
      <c r="K1888" s="35" t="n">
        <v>94290</v>
      </c>
      <c r="L1888" s="36" t="n">
        <v>6.5</v>
      </c>
      <c r="M1888" s="37" t="n">
        <v>4158</v>
      </c>
      <c r="N1888" s="37" t="n">
        <v>6336</v>
      </c>
      <c r="O1888" s="37" t="n">
        <v>7</v>
      </c>
      <c r="P1888" s="33" t="s">
        <v>723</v>
      </c>
    </row>
    <row r="1889" customFormat="false" ht="15" hidden="false" customHeight="false" outlineLevel="0" collapsed="false">
      <c r="A1889" s="33" t="s">
        <v>7370</v>
      </c>
      <c r="B1889" s="33"/>
      <c r="C1889" s="33" t="s">
        <v>7371</v>
      </c>
      <c r="D1889" s="33" t="s">
        <v>7372</v>
      </c>
      <c r="E1889" s="33" t="s">
        <v>852</v>
      </c>
      <c r="F1889" s="33" t="s">
        <v>685</v>
      </c>
      <c r="G1889" s="33" t="s">
        <v>686</v>
      </c>
      <c r="H1889" s="33" t="s">
        <v>733</v>
      </c>
      <c r="I1889" s="33" t="n">
        <v>296</v>
      </c>
      <c r="J1889" s="33" t="s">
        <v>864</v>
      </c>
      <c r="K1889" s="35" t="n">
        <v>76890</v>
      </c>
      <c r="L1889" s="36" t="n">
        <v>4.8</v>
      </c>
      <c r="M1889" s="37" t="n">
        <v>0</v>
      </c>
      <c r="N1889" s="37" t="n">
        <v>5000</v>
      </c>
      <c r="O1889" s="37" t="n">
        <v>4</v>
      </c>
      <c r="P1889" s="33" t="s">
        <v>723</v>
      </c>
    </row>
    <row r="1890" customFormat="false" ht="15" hidden="false" customHeight="false" outlineLevel="0" collapsed="false">
      <c r="A1890" s="33" t="s">
        <v>7373</v>
      </c>
      <c r="B1890" s="33" t="s">
        <v>7374</v>
      </c>
      <c r="C1890" s="33" t="s">
        <v>7375</v>
      </c>
      <c r="D1890" s="33" t="s">
        <v>7376</v>
      </c>
      <c r="E1890" s="33" t="s">
        <v>2215</v>
      </c>
      <c r="F1890" s="33" t="s">
        <v>685</v>
      </c>
      <c r="G1890" s="33" t="s">
        <v>686</v>
      </c>
      <c r="H1890" s="33" t="s">
        <v>750</v>
      </c>
      <c r="I1890" s="33" t="n">
        <v>296</v>
      </c>
      <c r="J1890" s="33" t="s">
        <v>751</v>
      </c>
      <c r="K1890" s="35" t="n">
        <v>72064</v>
      </c>
      <c r="L1890" s="36" t="n">
        <v>4.2</v>
      </c>
      <c r="M1890" s="37" t="n">
        <v>1500</v>
      </c>
      <c r="N1890" s="37" t="n">
        <v>5600</v>
      </c>
      <c r="O1890" s="37" t="n">
        <v>1</v>
      </c>
      <c r="P1890" s="33" t="s">
        <v>688</v>
      </c>
    </row>
    <row r="1891" customFormat="false" ht="15" hidden="false" customHeight="false" outlineLevel="0" collapsed="false">
      <c r="A1891" s="33" t="s">
        <v>7377</v>
      </c>
      <c r="B1891" s="33" t="s">
        <v>7378</v>
      </c>
      <c r="C1891" s="33" t="s">
        <v>7379</v>
      </c>
      <c r="D1891" s="33" t="s">
        <v>5837</v>
      </c>
      <c r="E1891" s="33" t="s">
        <v>5913</v>
      </c>
      <c r="F1891" s="33" t="s">
        <v>685</v>
      </c>
      <c r="G1891" s="33" t="s">
        <v>686</v>
      </c>
      <c r="H1891" s="33" t="s">
        <v>687</v>
      </c>
      <c r="I1891" s="33" t="n">
        <v>297</v>
      </c>
      <c r="J1891" s="33" t="s">
        <v>864</v>
      </c>
      <c r="K1891" s="35" t="n">
        <v>76889</v>
      </c>
      <c r="L1891" s="36" t="n">
        <v>5.4</v>
      </c>
      <c r="M1891" s="37" t="n">
        <v>100</v>
      </c>
      <c r="N1891" s="37" t="n">
        <v>5000</v>
      </c>
      <c r="O1891" s="37" t="n">
        <v>1</v>
      </c>
      <c r="P1891" s="33" t="s">
        <v>742</v>
      </c>
    </row>
    <row r="1892" customFormat="false" ht="15" hidden="false" customHeight="false" outlineLevel="0" collapsed="false">
      <c r="A1892" s="33" t="s">
        <v>7380</v>
      </c>
      <c r="B1892" s="33" t="s">
        <v>7381</v>
      </c>
      <c r="C1892" s="33" t="s">
        <v>7382</v>
      </c>
      <c r="D1892" s="33" t="s">
        <v>7383</v>
      </c>
      <c r="E1892" s="33" t="s">
        <v>3375</v>
      </c>
      <c r="F1892" s="33" t="s">
        <v>685</v>
      </c>
      <c r="G1892" s="33" t="s">
        <v>686</v>
      </c>
      <c r="H1892" s="33" t="s">
        <v>750</v>
      </c>
      <c r="I1892" s="33" t="n">
        <v>297</v>
      </c>
      <c r="J1892" s="33" t="s">
        <v>703</v>
      </c>
      <c r="K1892" s="35" t="n">
        <v>64967</v>
      </c>
      <c r="L1892" s="36" t="n">
        <v>3.2</v>
      </c>
      <c r="M1892" s="37" t="n">
        <v>1200</v>
      </c>
      <c r="N1892" s="37" t="n">
        <v>8000</v>
      </c>
      <c r="O1892" s="37" t="n">
        <v>0</v>
      </c>
      <c r="P1892" s="33" t="s">
        <v>692</v>
      </c>
    </row>
    <row r="1893" customFormat="false" ht="15" hidden="false" customHeight="false" outlineLevel="0" collapsed="false">
      <c r="A1893" s="33" t="s">
        <v>7384</v>
      </c>
      <c r="B1893" s="33" t="s">
        <v>7385</v>
      </c>
      <c r="C1893" s="33" t="s">
        <v>7386</v>
      </c>
      <c r="D1893" s="33" t="s">
        <v>7387</v>
      </c>
      <c r="E1893" s="33" t="s">
        <v>2215</v>
      </c>
      <c r="F1893" s="33" t="s">
        <v>685</v>
      </c>
      <c r="G1893" s="33" t="s">
        <v>686</v>
      </c>
      <c r="H1893" s="33" t="s">
        <v>750</v>
      </c>
      <c r="I1893" s="33" t="n">
        <v>298</v>
      </c>
      <c r="J1893" s="33" t="s">
        <v>751</v>
      </c>
      <c r="K1893" s="35" t="n">
        <v>86736</v>
      </c>
      <c r="L1893" s="36" t="n">
        <v>6.4</v>
      </c>
      <c r="M1893" s="37" t="n">
        <v>50</v>
      </c>
      <c r="N1893" s="37" t="n">
        <v>2500</v>
      </c>
      <c r="O1893" s="37" t="n">
        <v>0</v>
      </c>
      <c r="P1893" s="33" t="s">
        <v>688</v>
      </c>
    </row>
    <row r="1894" customFormat="false" ht="15" hidden="false" customHeight="false" outlineLevel="0" collapsed="false">
      <c r="A1894" s="33" t="s">
        <v>7388</v>
      </c>
      <c r="B1894" s="33" t="s">
        <v>7389</v>
      </c>
      <c r="C1894" s="33" t="s">
        <v>7390</v>
      </c>
      <c r="D1894" s="33" t="s">
        <v>7391</v>
      </c>
      <c r="E1894" s="33" t="s">
        <v>6538</v>
      </c>
      <c r="F1894" s="33" t="s">
        <v>685</v>
      </c>
      <c r="G1894" s="33" t="s">
        <v>686</v>
      </c>
      <c r="H1894" s="33" t="s">
        <v>687</v>
      </c>
      <c r="I1894" s="33" t="n">
        <v>299</v>
      </c>
      <c r="J1894" s="33" t="s">
        <v>765</v>
      </c>
      <c r="K1894" s="35" t="n">
        <v>56689</v>
      </c>
      <c r="L1894" s="36" t="n">
        <v>2.2</v>
      </c>
      <c r="M1894" s="37" t="n">
        <v>1500</v>
      </c>
      <c r="N1894" s="37" t="n">
        <v>12000</v>
      </c>
      <c r="O1894" s="37" t="n">
        <v>0</v>
      </c>
      <c r="P1894" s="33" t="s">
        <v>700</v>
      </c>
    </row>
    <row r="1895" customFormat="false" ht="15" hidden="false" customHeight="false" outlineLevel="0" collapsed="false">
      <c r="A1895" s="33" t="s">
        <v>7392</v>
      </c>
      <c r="B1895" s="33" t="s">
        <v>7393</v>
      </c>
      <c r="C1895" s="33" t="s">
        <v>7394</v>
      </c>
      <c r="D1895" s="33" t="s">
        <v>7372</v>
      </c>
      <c r="E1895" s="33" t="s">
        <v>852</v>
      </c>
      <c r="F1895" s="33" t="s">
        <v>685</v>
      </c>
      <c r="G1895" s="33" t="s">
        <v>686</v>
      </c>
      <c r="H1895" s="33" t="s">
        <v>733</v>
      </c>
      <c r="I1895" s="33" t="n">
        <v>299</v>
      </c>
      <c r="J1895" s="33" t="s">
        <v>864</v>
      </c>
      <c r="K1895" s="35" t="n">
        <v>76861</v>
      </c>
      <c r="L1895" s="36" t="n">
        <v>4.9</v>
      </c>
      <c r="M1895" s="37" t="n">
        <v>6327</v>
      </c>
      <c r="N1895" s="37" t="n">
        <v>11738</v>
      </c>
      <c r="O1895" s="37" t="n">
        <v>9</v>
      </c>
      <c r="P1895" s="33" t="s">
        <v>692</v>
      </c>
    </row>
    <row r="1896" customFormat="false" ht="15" hidden="false" customHeight="false" outlineLevel="0" collapsed="false">
      <c r="A1896" s="33" t="s">
        <v>7395</v>
      </c>
      <c r="B1896" s="33" t="s">
        <v>7396</v>
      </c>
      <c r="C1896" s="33" t="s">
        <v>7397</v>
      </c>
      <c r="D1896" s="33" t="s">
        <v>7398</v>
      </c>
      <c r="E1896" s="33" t="s">
        <v>4472</v>
      </c>
      <c r="F1896" s="33" t="s">
        <v>685</v>
      </c>
      <c r="G1896" s="33" t="s">
        <v>686</v>
      </c>
      <c r="H1896" s="33" t="s">
        <v>687</v>
      </c>
      <c r="I1896" s="33" t="n">
        <v>300</v>
      </c>
      <c r="J1896" s="33" t="s">
        <v>751</v>
      </c>
      <c r="K1896" s="35" t="n">
        <v>92459</v>
      </c>
      <c r="L1896" s="36" t="n">
        <v>7.6</v>
      </c>
      <c r="M1896" s="37" t="n">
        <v>0</v>
      </c>
      <c r="N1896" s="37" t="n">
        <v>24300</v>
      </c>
      <c r="O1896" s="37" t="n">
        <v>10</v>
      </c>
      <c r="P1896" s="33" t="s">
        <v>692</v>
      </c>
    </row>
    <row r="1897" customFormat="false" ht="15" hidden="false" customHeight="false" outlineLevel="0" collapsed="false">
      <c r="A1897" s="33" t="s">
        <v>7399</v>
      </c>
      <c r="B1897" s="33" t="s">
        <v>7400</v>
      </c>
      <c r="C1897" s="33" t="s">
        <v>7401</v>
      </c>
      <c r="D1897" s="33" t="s">
        <v>7402</v>
      </c>
      <c r="E1897" s="33" t="s">
        <v>4472</v>
      </c>
      <c r="F1897" s="33" t="s">
        <v>685</v>
      </c>
      <c r="G1897" s="33" t="s">
        <v>686</v>
      </c>
      <c r="H1897" s="33" t="s">
        <v>687</v>
      </c>
      <c r="I1897" s="33" t="n">
        <v>300</v>
      </c>
      <c r="J1897" s="33" t="s">
        <v>751</v>
      </c>
      <c r="K1897" s="35" t="n">
        <v>73704</v>
      </c>
      <c r="L1897" s="36" t="n">
        <v>3.9</v>
      </c>
      <c r="M1897" s="37" t="n">
        <v>3536</v>
      </c>
      <c r="N1897" s="37" t="n">
        <v>18000</v>
      </c>
      <c r="O1897" s="37" t="n">
        <v>2</v>
      </c>
      <c r="P1897" s="33" t="s">
        <v>723</v>
      </c>
    </row>
    <row r="1898" customFormat="false" ht="15" hidden="false" customHeight="false" outlineLevel="0" collapsed="false">
      <c r="A1898" s="33" t="s">
        <v>7403</v>
      </c>
      <c r="B1898" s="33" t="s">
        <v>7404</v>
      </c>
      <c r="C1898" s="33" t="s">
        <v>7405</v>
      </c>
      <c r="D1898" s="33" t="s">
        <v>7406</v>
      </c>
      <c r="E1898" s="33" t="s">
        <v>5779</v>
      </c>
      <c r="F1898" s="33" t="s">
        <v>685</v>
      </c>
      <c r="G1898" s="33" t="s">
        <v>686</v>
      </c>
      <c r="H1898" s="33" t="s">
        <v>687</v>
      </c>
      <c r="I1898" s="33" t="n">
        <v>300</v>
      </c>
      <c r="J1898" s="33" t="s">
        <v>703</v>
      </c>
      <c r="K1898" s="35" t="n">
        <v>66126</v>
      </c>
      <c r="L1898" s="36" t="n">
        <v>3.4</v>
      </c>
      <c r="M1898" s="37" t="n">
        <v>1220</v>
      </c>
      <c r="N1898" s="37" t="n">
        <v>20000</v>
      </c>
      <c r="O1898" s="37" t="n">
        <v>5</v>
      </c>
      <c r="P1898" s="33" t="s">
        <v>723</v>
      </c>
    </row>
    <row r="1899" customFormat="false" ht="15" hidden="false" customHeight="false" outlineLevel="0" collapsed="false">
      <c r="A1899" s="33" t="s">
        <v>7407</v>
      </c>
      <c r="B1899" s="33" t="s">
        <v>7408</v>
      </c>
      <c r="C1899" s="33" t="s">
        <v>7409</v>
      </c>
      <c r="D1899" s="33" t="s">
        <v>7410</v>
      </c>
      <c r="E1899" s="33" t="s">
        <v>2677</v>
      </c>
      <c r="F1899" s="33" t="s">
        <v>685</v>
      </c>
      <c r="G1899" s="33" t="s">
        <v>686</v>
      </c>
      <c r="H1899" s="33" t="s">
        <v>750</v>
      </c>
      <c r="I1899" s="33" t="n">
        <v>300</v>
      </c>
      <c r="J1899" s="33" t="s">
        <v>751</v>
      </c>
      <c r="K1899" s="35" t="n">
        <v>60273</v>
      </c>
      <c r="L1899" s="36" t="n">
        <v>2.1</v>
      </c>
      <c r="M1899" s="37" t="n">
        <v>0</v>
      </c>
      <c r="N1899" s="37" t="n">
        <v>500</v>
      </c>
      <c r="O1899" s="37" t="n">
        <v>0</v>
      </c>
      <c r="P1899" s="33" t="s">
        <v>742</v>
      </c>
    </row>
    <row r="1900" customFormat="false" ht="15" hidden="false" customHeight="false" outlineLevel="0" collapsed="false">
      <c r="A1900" s="33" t="s">
        <v>7411</v>
      </c>
      <c r="B1900" s="33" t="s">
        <v>7412</v>
      </c>
      <c r="C1900" s="33" t="s">
        <v>7413</v>
      </c>
      <c r="D1900" s="33" t="s">
        <v>7414</v>
      </c>
      <c r="E1900" s="33" t="s">
        <v>2677</v>
      </c>
      <c r="F1900" s="33" t="s">
        <v>685</v>
      </c>
      <c r="G1900" s="33" t="s">
        <v>686</v>
      </c>
      <c r="H1900" s="33" t="s">
        <v>750</v>
      </c>
      <c r="I1900" s="33" t="n">
        <v>300</v>
      </c>
      <c r="J1900" s="33" t="s">
        <v>751</v>
      </c>
      <c r="K1900" s="35" t="n">
        <v>75146</v>
      </c>
      <c r="L1900" s="36" t="n">
        <v>4.8</v>
      </c>
      <c r="M1900" s="37" t="n">
        <v>0</v>
      </c>
      <c r="N1900" s="37" t="n">
        <v>9698</v>
      </c>
      <c r="O1900" s="37" t="n">
        <v>6</v>
      </c>
      <c r="P1900" s="33" t="s">
        <v>723</v>
      </c>
    </row>
    <row r="1901" customFormat="false" ht="15" hidden="false" customHeight="false" outlineLevel="0" collapsed="false">
      <c r="A1901" s="33" t="s">
        <v>7415</v>
      </c>
      <c r="B1901" s="33" t="s">
        <v>7416</v>
      </c>
      <c r="C1901" s="33" t="s">
        <v>7417</v>
      </c>
      <c r="D1901" s="33" t="s">
        <v>7417</v>
      </c>
      <c r="E1901" s="33" t="s">
        <v>6901</v>
      </c>
      <c r="F1901" s="33" t="s">
        <v>685</v>
      </c>
      <c r="G1901" s="33" t="s">
        <v>686</v>
      </c>
      <c r="H1901" s="33" t="s">
        <v>687</v>
      </c>
      <c r="I1901" s="33" t="n">
        <v>300</v>
      </c>
      <c r="J1901" s="33" t="s">
        <v>751</v>
      </c>
      <c r="K1901" s="35" t="n">
        <v>88609</v>
      </c>
      <c r="L1901" s="36" t="n">
        <v>7.3</v>
      </c>
      <c r="M1901" s="37" t="n">
        <v>0</v>
      </c>
      <c r="N1901" s="37" t="n">
        <v>2900</v>
      </c>
      <c r="O1901" s="37" t="n">
        <v>2</v>
      </c>
      <c r="P1901" s="33" t="s">
        <v>760</v>
      </c>
    </row>
    <row r="1902" customFormat="false" ht="15" hidden="false" customHeight="false" outlineLevel="0" collapsed="false">
      <c r="A1902" s="33" t="s">
        <v>7418</v>
      </c>
      <c r="B1902" s="33" t="s">
        <v>7419</v>
      </c>
      <c r="C1902" s="33" t="s">
        <v>7420</v>
      </c>
      <c r="D1902" s="33" t="s">
        <v>7291</v>
      </c>
      <c r="E1902" s="33" t="s">
        <v>5590</v>
      </c>
      <c r="F1902" s="33" t="s">
        <v>685</v>
      </c>
      <c r="G1902" s="33" t="s">
        <v>686</v>
      </c>
      <c r="H1902" s="33" t="s">
        <v>7421</v>
      </c>
      <c r="I1902" s="33" t="n">
        <v>300</v>
      </c>
      <c r="J1902" s="33" t="s">
        <v>689</v>
      </c>
      <c r="K1902" s="35" t="n">
        <v>71735</v>
      </c>
      <c r="L1902" s="36" t="n">
        <v>5.1</v>
      </c>
      <c r="M1902" s="37" t="n">
        <v>24909</v>
      </c>
      <c r="N1902" s="37" t="n">
        <v>36073</v>
      </c>
      <c r="O1902" s="37" t="n">
        <v>55</v>
      </c>
      <c r="P1902" s="33" t="s">
        <v>688</v>
      </c>
    </row>
    <row r="1903" customFormat="false" ht="15" hidden="false" customHeight="false" outlineLevel="0" collapsed="false">
      <c r="A1903" s="33" t="s">
        <v>7422</v>
      </c>
      <c r="B1903" s="33" t="s">
        <v>7423</v>
      </c>
      <c r="C1903" s="33" t="s">
        <v>7424</v>
      </c>
      <c r="D1903" s="33" t="s">
        <v>7425</v>
      </c>
      <c r="E1903" s="33" t="s">
        <v>852</v>
      </c>
      <c r="F1903" s="33" t="s">
        <v>685</v>
      </c>
      <c r="G1903" s="33" t="s">
        <v>686</v>
      </c>
      <c r="H1903" s="33" t="s">
        <v>687</v>
      </c>
      <c r="I1903" s="33" t="n">
        <v>300</v>
      </c>
      <c r="J1903" s="33" t="s">
        <v>864</v>
      </c>
      <c r="K1903" s="35" t="n">
        <v>104941</v>
      </c>
      <c r="L1903" s="36" t="n">
        <v>7.6</v>
      </c>
      <c r="M1903" s="37" t="n">
        <v>0</v>
      </c>
      <c r="N1903" s="37" t="n">
        <v>26000</v>
      </c>
      <c r="O1903" s="37" t="n">
        <v>8</v>
      </c>
      <c r="P1903" s="33" t="s">
        <v>723</v>
      </c>
    </row>
    <row r="1904" customFormat="false" ht="15" hidden="false" customHeight="false" outlineLevel="0" collapsed="false">
      <c r="A1904" s="33" t="s">
        <v>7426</v>
      </c>
      <c r="B1904" s="33" t="s">
        <v>7427</v>
      </c>
      <c r="C1904" s="33" t="s">
        <v>7428</v>
      </c>
      <c r="D1904" s="33" t="s">
        <v>7429</v>
      </c>
      <c r="E1904" s="33" t="s">
        <v>5913</v>
      </c>
      <c r="F1904" s="33" t="s">
        <v>685</v>
      </c>
      <c r="G1904" s="33" t="s">
        <v>686</v>
      </c>
      <c r="H1904" s="33" t="s">
        <v>687</v>
      </c>
      <c r="I1904" s="33" t="n">
        <v>301</v>
      </c>
      <c r="J1904" s="33" t="s">
        <v>864</v>
      </c>
      <c r="K1904" s="35" t="n">
        <v>76197</v>
      </c>
      <c r="L1904" s="36" t="n">
        <v>5.2</v>
      </c>
      <c r="M1904" s="37" t="n">
        <v>0</v>
      </c>
      <c r="N1904" s="37" t="n">
        <v>2500</v>
      </c>
      <c r="O1904" s="37" t="n">
        <v>0</v>
      </c>
      <c r="P1904" s="33" t="s">
        <v>692</v>
      </c>
    </row>
    <row r="1905" customFormat="false" ht="15" hidden="false" customHeight="false" outlineLevel="0" collapsed="false">
      <c r="A1905" s="33" t="s">
        <v>7430</v>
      </c>
      <c r="B1905" s="33" t="s">
        <v>7431</v>
      </c>
      <c r="C1905" s="33" t="s">
        <v>7432</v>
      </c>
      <c r="D1905" s="33" t="s">
        <v>7433</v>
      </c>
      <c r="E1905" s="33" t="s">
        <v>5779</v>
      </c>
      <c r="F1905" s="33" t="s">
        <v>685</v>
      </c>
      <c r="G1905" s="33" t="s">
        <v>686</v>
      </c>
      <c r="H1905" s="33" t="s">
        <v>687</v>
      </c>
      <c r="I1905" s="33" t="n">
        <v>301</v>
      </c>
      <c r="J1905" s="33" t="s">
        <v>864</v>
      </c>
      <c r="K1905" s="35" t="n">
        <v>74849</v>
      </c>
      <c r="L1905" s="36" t="n">
        <v>4.8</v>
      </c>
      <c r="M1905" s="37" t="n">
        <v>0</v>
      </c>
      <c r="N1905" s="37" t="n">
        <v>3000</v>
      </c>
      <c r="O1905" s="37" t="n">
        <v>0</v>
      </c>
      <c r="P1905" s="33" t="s">
        <v>742</v>
      </c>
    </row>
    <row r="1906" customFormat="false" ht="15" hidden="false" customHeight="false" outlineLevel="0" collapsed="false">
      <c r="A1906" s="33" t="s">
        <v>7434</v>
      </c>
      <c r="B1906" s="33" t="s">
        <v>7435</v>
      </c>
      <c r="C1906" s="33" t="s">
        <v>7436</v>
      </c>
      <c r="D1906" s="33" t="s">
        <v>1072</v>
      </c>
      <c r="E1906" s="33" t="s">
        <v>5590</v>
      </c>
      <c r="F1906" s="33" t="s">
        <v>685</v>
      </c>
      <c r="G1906" s="33" t="s">
        <v>686</v>
      </c>
      <c r="H1906" s="33" t="s">
        <v>764</v>
      </c>
      <c r="I1906" s="33" t="n">
        <v>301</v>
      </c>
      <c r="J1906" s="33" t="s">
        <v>703</v>
      </c>
      <c r="K1906" s="35" t="n">
        <v>82185</v>
      </c>
      <c r="L1906" s="36" t="n">
        <v>6.9</v>
      </c>
      <c r="M1906" s="37" t="n">
        <v>6721</v>
      </c>
      <c r="N1906" s="37" t="n">
        <v>22756</v>
      </c>
      <c r="O1906" s="37" t="n">
        <v>23</v>
      </c>
      <c r="P1906" s="33" t="s">
        <v>692</v>
      </c>
    </row>
    <row r="1907" customFormat="false" ht="15" hidden="false" customHeight="false" outlineLevel="0" collapsed="false">
      <c r="A1907" s="33" t="s">
        <v>7437</v>
      </c>
      <c r="B1907" s="33" t="s">
        <v>7438</v>
      </c>
      <c r="C1907" s="33" t="s">
        <v>7439</v>
      </c>
      <c r="D1907" s="33" t="s">
        <v>7440</v>
      </c>
      <c r="E1907" s="33" t="s">
        <v>3375</v>
      </c>
      <c r="F1907" s="33" t="s">
        <v>685</v>
      </c>
      <c r="G1907" s="33" t="s">
        <v>686</v>
      </c>
      <c r="H1907" s="33" t="s">
        <v>750</v>
      </c>
      <c r="I1907" s="33" t="n">
        <v>301</v>
      </c>
      <c r="J1907" s="33" t="s">
        <v>864</v>
      </c>
      <c r="K1907" s="35" t="n">
        <v>87621</v>
      </c>
      <c r="L1907" s="36" t="n">
        <v>5.6</v>
      </c>
      <c r="M1907" s="37" t="n">
        <v>0</v>
      </c>
      <c r="N1907" s="37" t="n">
        <v>17850</v>
      </c>
      <c r="O1907" s="37" t="n">
        <v>3</v>
      </c>
      <c r="P1907" s="33" t="s">
        <v>688</v>
      </c>
    </row>
    <row r="1908" customFormat="false" ht="15" hidden="false" customHeight="false" outlineLevel="0" collapsed="false">
      <c r="A1908" s="33" t="s">
        <v>7441</v>
      </c>
      <c r="B1908" s="33" t="s">
        <v>7442</v>
      </c>
      <c r="C1908" s="33" t="s">
        <v>7443</v>
      </c>
      <c r="D1908" s="33" t="s">
        <v>7444</v>
      </c>
      <c r="E1908" s="33" t="s">
        <v>5913</v>
      </c>
      <c r="F1908" s="33" t="s">
        <v>685</v>
      </c>
      <c r="G1908" s="33" t="s">
        <v>686</v>
      </c>
      <c r="H1908" s="33" t="s">
        <v>687</v>
      </c>
      <c r="I1908" s="33" t="n">
        <v>302</v>
      </c>
      <c r="J1908" s="33" t="s">
        <v>864</v>
      </c>
      <c r="K1908" s="35" t="n">
        <v>93814</v>
      </c>
      <c r="L1908" s="36" t="n">
        <v>6.5</v>
      </c>
      <c r="M1908" s="37" t="n">
        <v>200</v>
      </c>
      <c r="N1908" s="37" t="n">
        <v>11000</v>
      </c>
      <c r="O1908" s="37" t="n">
        <v>1</v>
      </c>
      <c r="P1908" s="33" t="s">
        <v>688</v>
      </c>
    </row>
    <row r="1909" customFormat="false" ht="15" hidden="false" customHeight="false" outlineLevel="0" collapsed="false">
      <c r="A1909" s="33" t="s">
        <v>7445</v>
      </c>
      <c r="B1909" s="33" t="s">
        <v>7446</v>
      </c>
      <c r="C1909" s="33" t="s">
        <v>7447</v>
      </c>
      <c r="D1909" s="33" t="s">
        <v>7448</v>
      </c>
      <c r="E1909" s="33" t="s">
        <v>4472</v>
      </c>
      <c r="F1909" s="33" t="s">
        <v>685</v>
      </c>
      <c r="G1909" s="33" t="s">
        <v>686</v>
      </c>
      <c r="H1909" s="33" t="s">
        <v>904</v>
      </c>
      <c r="I1909" s="33" t="n">
        <v>302</v>
      </c>
      <c r="J1909" s="33" t="s">
        <v>751</v>
      </c>
      <c r="K1909" s="35" t="n">
        <v>92023</v>
      </c>
      <c r="L1909" s="36" t="n">
        <v>7.5</v>
      </c>
      <c r="M1909" s="37" t="n">
        <v>1479</v>
      </c>
      <c r="N1909" s="37" t="n">
        <v>16934</v>
      </c>
      <c r="O1909" s="37" t="n">
        <v>4</v>
      </c>
      <c r="P1909" s="33" t="s">
        <v>692</v>
      </c>
    </row>
    <row r="1910" customFormat="false" ht="15" hidden="false" customHeight="false" outlineLevel="0" collapsed="false">
      <c r="A1910" s="33" t="s">
        <v>7449</v>
      </c>
      <c r="B1910" s="33" t="s">
        <v>7450</v>
      </c>
      <c r="C1910" s="33" t="s">
        <v>7451</v>
      </c>
      <c r="D1910" s="33" t="s">
        <v>7451</v>
      </c>
      <c r="E1910" s="33" t="s">
        <v>4368</v>
      </c>
      <c r="F1910" s="33" t="s">
        <v>685</v>
      </c>
      <c r="G1910" s="33" t="s">
        <v>686</v>
      </c>
      <c r="H1910" s="33" t="s">
        <v>904</v>
      </c>
      <c r="I1910" s="33" t="n">
        <v>302</v>
      </c>
      <c r="J1910" s="33" t="s">
        <v>789</v>
      </c>
      <c r="K1910" s="35" t="n">
        <v>84488</v>
      </c>
      <c r="L1910" s="36" t="n">
        <v>6.3</v>
      </c>
      <c r="M1910" s="37" t="n">
        <v>27200</v>
      </c>
      <c r="N1910" s="37" t="n">
        <v>58020</v>
      </c>
      <c r="O1910" s="37" t="n">
        <v>12</v>
      </c>
      <c r="P1910" s="33" t="s">
        <v>711</v>
      </c>
    </row>
    <row r="1911" customFormat="false" ht="15" hidden="false" customHeight="false" outlineLevel="0" collapsed="false">
      <c r="A1911" s="33" t="s">
        <v>7452</v>
      </c>
      <c r="B1911" s="33" t="s">
        <v>7453</v>
      </c>
      <c r="C1911" s="33" t="s">
        <v>7454</v>
      </c>
      <c r="D1911" s="33" t="s">
        <v>7455</v>
      </c>
      <c r="E1911" s="33" t="s">
        <v>4368</v>
      </c>
      <c r="F1911" s="33" t="s">
        <v>685</v>
      </c>
      <c r="G1911" s="33" t="s">
        <v>686</v>
      </c>
      <c r="H1911" s="33" t="s">
        <v>909</v>
      </c>
      <c r="I1911" s="33" t="n">
        <v>302</v>
      </c>
      <c r="J1911" s="33" t="s">
        <v>876</v>
      </c>
      <c r="K1911" s="35" t="n">
        <v>91444</v>
      </c>
      <c r="L1911" s="36" t="n">
        <v>7.1</v>
      </c>
      <c r="M1911" s="37" t="n">
        <v>600</v>
      </c>
      <c r="N1911" s="37" t="n">
        <v>31400</v>
      </c>
      <c r="O1911" s="37" t="n">
        <v>0</v>
      </c>
      <c r="P1911" s="33" t="s">
        <v>692</v>
      </c>
    </row>
    <row r="1912" customFormat="false" ht="15" hidden="false" customHeight="false" outlineLevel="0" collapsed="false">
      <c r="A1912" s="33" t="s">
        <v>7456</v>
      </c>
      <c r="B1912" s="33" t="s">
        <v>7457</v>
      </c>
      <c r="C1912" s="33" t="s">
        <v>7458</v>
      </c>
      <c r="D1912" s="33" t="s">
        <v>7459</v>
      </c>
      <c r="E1912" s="33" t="s">
        <v>2215</v>
      </c>
      <c r="F1912" s="33" t="s">
        <v>685</v>
      </c>
      <c r="G1912" s="33" t="s">
        <v>686</v>
      </c>
      <c r="H1912" s="33" t="s">
        <v>7460</v>
      </c>
      <c r="I1912" s="33" t="n">
        <v>302</v>
      </c>
      <c r="J1912" s="33" t="s">
        <v>751</v>
      </c>
      <c r="K1912" s="35" t="n">
        <v>70071</v>
      </c>
      <c r="L1912" s="36" t="n">
        <v>3.4</v>
      </c>
      <c r="M1912" s="37" t="n">
        <v>2800</v>
      </c>
      <c r="N1912" s="37" t="n">
        <v>7200</v>
      </c>
      <c r="O1912" s="37" t="n">
        <v>0</v>
      </c>
      <c r="P1912" s="33" t="s">
        <v>688</v>
      </c>
    </row>
    <row r="1913" customFormat="false" ht="15" hidden="false" customHeight="false" outlineLevel="0" collapsed="false">
      <c r="A1913" s="33" t="s">
        <v>7461</v>
      </c>
      <c r="B1913" s="33" t="s">
        <v>7462</v>
      </c>
      <c r="C1913" s="33" t="s">
        <v>7463</v>
      </c>
      <c r="D1913" s="33" t="s">
        <v>7464</v>
      </c>
      <c r="E1913" s="33" t="s">
        <v>5913</v>
      </c>
      <c r="F1913" s="33" t="s">
        <v>685</v>
      </c>
      <c r="G1913" s="33" t="s">
        <v>686</v>
      </c>
      <c r="H1913" s="33" t="s">
        <v>687</v>
      </c>
      <c r="I1913" s="33" t="n">
        <v>303</v>
      </c>
      <c r="J1913" s="33" t="s">
        <v>785</v>
      </c>
      <c r="K1913" s="35" t="n">
        <v>52767</v>
      </c>
      <c r="L1913" s="36" t="n">
        <v>2.2</v>
      </c>
      <c r="M1913" s="37" t="n">
        <v>500</v>
      </c>
      <c r="N1913" s="37" t="n">
        <v>3500</v>
      </c>
      <c r="O1913" s="37" t="n">
        <v>0</v>
      </c>
      <c r="P1913" s="33" t="s">
        <v>723</v>
      </c>
    </row>
    <row r="1914" customFormat="false" ht="15" hidden="false" customHeight="false" outlineLevel="0" collapsed="false">
      <c r="A1914" s="33" t="s">
        <v>7465</v>
      </c>
      <c r="B1914" s="33" t="s">
        <v>7466</v>
      </c>
      <c r="C1914" s="33" t="s">
        <v>7467</v>
      </c>
      <c r="D1914" s="33" t="s">
        <v>7468</v>
      </c>
      <c r="E1914" s="33" t="s">
        <v>852</v>
      </c>
      <c r="F1914" s="33" t="s">
        <v>685</v>
      </c>
      <c r="G1914" s="33" t="s">
        <v>686</v>
      </c>
      <c r="H1914" s="33" t="s">
        <v>1003</v>
      </c>
      <c r="I1914" s="33" t="n">
        <v>303</v>
      </c>
      <c r="J1914" s="33" t="s">
        <v>703</v>
      </c>
      <c r="K1914" s="35" t="n">
        <v>72187</v>
      </c>
      <c r="L1914" s="36" t="n">
        <v>3.3</v>
      </c>
      <c r="M1914" s="37" t="n">
        <v>0</v>
      </c>
      <c r="N1914" s="37" t="n">
        <v>2500</v>
      </c>
      <c r="O1914" s="37" t="n">
        <v>0</v>
      </c>
      <c r="P1914" s="33" t="s">
        <v>742</v>
      </c>
    </row>
    <row r="1915" customFormat="false" ht="15" hidden="false" customHeight="false" outlineLevel="0" collapsed="false">
      <c r="A1915" s="33" t="s">
        <v>7469</v>
      </c>
      <c r="B1915" s="33"/>
      <c r="C1915" s="33" t="s">
        <v>7470</v>
      </c>
      <c r="D1915" s="33" t="s">
        <v>3735</v>
      </c>
      <c r="E1915" s="33" t="s">
        <v>852</v>
      </c>
      <c r="F1915" s="33" t="s">
        <v>685</v>
      </c>
      <c r="G1915" s="33" t="s">
        <v>686</v>
      </c>
      <c r="H1915" s="33" t="s">
        <v>687</v>
      </c>
      <c r="I1915" s="33" t="n">
        <v>303</v>
      </c>
      <c r="J1915" s="33" t="s">
        <v>864</v>
      </c>
      <c r="K1915" s="35" t="n">
        <v>103143</v>
      </c>
      <c r="L1915" s="36" t="n">
        <v>7.5</v>
      </c>
      <c r="M1915" s="37" t="n">
        <v>0</v>
      </c>
      <c r="N1915" s="37" t="n">
        <v>12774</v>
      </c>
      <c r="O1915" s="37" t="n">
        <v>2</v>
      </c>
      <c r="P1915" s="33" t="s">
        <v>723</v>
      </c>
    </row>
    <row r="1916" customFormat="false" ht="15" hidden="false" customHeight="false" outlineLevel="0" collapsed="false">
      <c r="A1916" s="33" t="s">
        <v>7471</v>
      </c>
      <c r="B1916" s="33" t="s">
        <v>7472</v>
      </c>
      <c r="C1916" s="33" t="s">
        <v>7473</v>
      </c>
      <c r="D1916" s="33" t="s">
        <v>7372</v>
      </c>
      <c r="E1916" s="33" t="s">
        <v>852</v>
      </c>
      <c r="F1916" s="33" t="s">
        <v>685</v>
      </c>
      <c r="G1916" s="33" t="s">
        <v>686</v>
      </c>
      <c r="H1916" s="33" t="s">
        <v>733</v>
      </c>
      <c r="I1916" s="33" t="n">
        <v>303</v>
      </c>
      <c r="J1916" s="33" t="s">
        <v>864</v>
      </c>
      <c r="K1916" s="35" t="n">
        <v>77052</v>
      </c>
      <c r="L1916" s="36" t="n">
        <v>4.8</v>
      </c>
      <c r="M1916" s="37" t="n">
        <v>0</v>
      </c>
      <c r="N1916" s="37" t="n">
        <v>9500</v>
      </c>
      <c r="O1916" s="37" t="n">
        <v>10</v>
      </c>
      <c r="P1916" s="33" t="s">
        <v>723</v>
      </c>
    </row>
    <row r="1917" customFormat="false" ht="15" hidden="false" customHeight="false" outlineLevel="0" collapsed="false">
      <c r="A1917" s="33" t="s">
        <v>7474</v>
      </c>
      <c r="B1917" s="33" t="s">
        <v>7475</v>
      </c>
      <c r="C1917" s="33" t="s">
        <v>7476</v>
      </c>
      <c r="D1917" s="33" t="s">
        <v>7477</v>
      </c>
      <c r="E1917" s="33" t="s">
        <v>2215</v>
      </c>
      <c r="F1917" s="33" t="s">
        <v>685</v>
      </c>
      <c r="G1917" s="33" t="s">
        <v>686</v>
      </c>
      <c r="H1917" s="33" t="s">
        <v>733</v>
      </c>
      <c r="I1917" s="33" t="n">
        <v>303</v>
      </c>
      <c r="J1917" s="33" t="s">
        <v>751</v>
      </c>
      <c r="K1917" s="35" t="n">
        <v>69591</v>
      </c>
      <c r="L1917" s="36" t="n">
        <v>3.7</v>
      </c>
      <c r="M1917" s="37" t="n">
        <v>3180</v>
      </c>
      <c r="N1917" s="37" t="n">
        <v>15000</v>
      </c>
      <c r="O1917" s="37" t="n">
        <v>1</v>
      </c>
      <c r="P1917" s="33" t="s">
        <v>688</v>
      </c>
    </row>
    <row r="1918" customFormat="false" ht="15" hidden="false" customHeight="false" outlineLevel="0" collapsed="false">
      <c r="A1918" s="33" t="s">
        <v>7478</v>
      </c>
      <c r="B1918" s="33" t="s">
        <v>7479</v>
      </c>
      <c r="C1918" s="33" t="s">
        <v>7480</v>
      </c>
      <c r="D1918" s="33" t="s">
        <v>7481</v>
      </c>
      <c r="E1918" s="33" t="s">
        <v>2215</v>
      </c>
      <c r="F1918" s="33" t="s">
        <v>685</v>
      </c>
      <c r="G1918" s="33" t="s">
        <v>686</v>
      </c>
      <c r="H1918" s="33" t="s">
        <v>687</v>
      </c>
      <c r="I1918" s="33" t="n">
        <v>303</v>
      </c>
      <c r="J1918" s="33" t="s">
        <v>751</v>
      </c>
      <c r="K1918" s="35" t="n">
        <v>68225</v>
      </c>
      <c r="L1918" s="36" t="n">
        <v>3.3</v>
      </c>
      <c r="M1918" s="37" t="n">
        <v>800</v>
      </c>
      <c r="N1918" s="37" t="n">
        <v>2750</v>
      </c>
      <c r="O1918" s="37" t="n">
        <v>0</v>
      </c>
      <c r="P1918" s="33" t="s">
        <v>688</v>
      </c>
    </row>
    <row r="1919" customFormat="false" ht="15" hidden="false" customHeight="false" outlineLevel="0" collapsed="false">
      <c r="A1919" s="33" t="s">
        <v>7482</v>
      </c>
      <c r="B1919" s="33" t="s">
        <v>7483</v>
      </c>
      <c r="C1919" s="33" t="s">
        <v>7484</v>
      </c>
      <c r="D1919" s="33" t="s">
        <v>7485</v>
      </c>
      <c r="E1919" s="33" t="s">
        <v>852</v>
      </c>
      <c r="F1919" s="33" t="s">
        <v>685</v>
      </c>
      <c r="G1919" s="33" t="s">
        <v>686</v>
      </c>
      <c r="H1919" s="33" t="s">
        <v>750</v>
      </c>
      <c r="I1919" s="33" t="n">
        <v>304</v>
      </c>
      <c r="J1919" s="33" t="s">
        <v>864</v>
      </c>
      <c r="K1919" s="35" t="n">
        <v>69934</v>
      </c>
      <c r="L1919" s="36" t="n">
        <v>3.7</v>
      </c>
      <c r="M1919" s="37" t="n">
        <v>0</v>
      </c>
      <c r="N1919" s="37" t="n">
        <v>2000</v>
      </c>
      <c r="O1919" s="37" t="n">
        <v>0</v>
      </c>
      <c r="P1919" s="33" t="s">
        <v>723</v>
      </c>
    </row>
    <row r="1920" customFormat="false" ht="15" hidden="false" customHeight="false" outlineLevel="0" collapsed="false">
      <c r="A1920" s="33" t="s">
        <v>7486</v>
      </c>
      <c r="B1920" s="33"/>
      <c r="C1920" s="33" t="s">
        <v>7487</v>
      </c>
      <c r="D1920" s="33" t="s">
        <v>7488</v>
      </c>
      <c r="E1920" s="33" t="s">
        <v>6538</v>
      </c>
      <c r="F1920" s="33" t="s">
        <v>685</v>
      </c>
      <c r="G1920" s="33" t="s">
        <v>686</v>
      </c>
      <c r="H1920" s="33" t="s">
        <v>687</v>
      </c>
      <c r="I1920" s="33" t="n">
        <v>305</v>
      </c>
      <c r="J1920" s="33" t="s">
        <v>765</v>
      </c>
      <c r="K1920" s="35" t="n">
        <v>57708</v>
      </c>
      <c r="L1920" s="36" t="n">
        <v>2.3</v>
      </c>
      <c r="M1920" s="37" t="n">
        <v>4</v>
      </c>
      <c r="N1920" s="37" t="n">
        <v>1350</v>
      </c>
      <c r="O1920" s="37" t="n">
        <v>0</v>
      </c>
      <c r="P1920" s="33" t="s">
        <v>700</v>
      </c>
    </row>
    <row r="1921" customFormat="false" ht="15" hidden="false" customHeight="false" outlineLevel="0" collapsed="false">
      <c r="A1921" s="33" t="s">
        <v>7489</v>
      </c>
      <c r="B1921" s="33" t="s">
        <v>7490</v>
      </c>
      <c r="C1921" s="33" t="s">
        <v>7491</v>
      </c>
      <c r="D1921" s="33" t="s">
        <v>7492</v>
      </c>
      <c r="E1921" s="33" t="s">
        <v>788</v>
      </c>
      <c r="F1921" s="33" t="s">
        <v>685</v>
      </c>
      <c r="G1921" s="33" t="s">
        <v>686</v>
      </c>
      <c r="H1921" s="33" t="s">
        <v>687</v>
      </c>
      <c r="I1921" s="33" t="n">
        <v>305</v>
      </c>
      <c r="J1921" s="33" t="s">
        <v>785</v>
      </c>
      <c r="K1921" s="35" t="n">
        <v>71666</v>
      </c>
      <c r="L1921" s="36" t="n">
        <v>5</v>
      </c>
      <c r="M1921" s="37" t="n">
        <v>240</v>
      </c>
      <c r="N1921" s="37" t="n">
        <v>4620</v>
      </c>
      <c r="O1921" s="37" t="n">
        <v>5</v>
      </c>
      <c r="P1921" s="33" t="s">
        <v>742</v>
      </c>
    </row>
    <row r="1922" customFormat="false" ht="15" hidden="false" customHeight="false" outlineLevel="0" collapsed="false">
      <c r="A1922" s="33" t="s">
        <v>7493</v>
      </c>
      <c r="B1922" s="33" t="s">
        <v>7494</v>
      </c>
      <c r="C1922" s="33" t="s">
        <v>7495</v>
      </c>
      <c r="D1922" s="33" t="s">
        <v>7496</v>
      </c>
      <c r="E1922" s="33" t="s">
        <v>5590</v>
      </c>
      <c r="F1922" s="33" t="s">
        <v>685</v>
      </c>
      <c r="G1922" s="33" t="s">
        <v>686</v>
      </c>
      <c r="H1922" s="33" t="s">
        <v>733</v>
      </c>
      <c r="I1922" s="33" t="n">
        <v>305</v>
      </c>
      <c r="J1922" s="33" t="s">
        <v>681</v>
      </c>
      <c r="K1922" s="35" t="n">
        <v>56638</v>
      </c>
      <c r="L1922" s="36" t="n">
        <v>2.6</v>
      </c>
      <c r="M1922" s="37" t="n">
        <v>200</v>
      </c>
      <c r="N1922" s="37" t="n">
        <v>13000</v>
      </c>
      <c r="O1922" s="37" t="n">
        <v>20</v>
      </c>
      <c r="P1922" s="33" t="s">
        <v>688</v>
      </c>
    </row>
    <row r="1923" customFormat="false" ht="15" hidden="false" customHeight="false" outlineLevel="0" collapsed="false">
      <c r="A1923" s="33" t="s">
        <v>7497</v>
      </c>
      <c r="B1923" s="33" t="s">
        <v>7498</v>
      </c>
      <c r="C1923" s="33" t="s">
        <v>7499</v>
      </c>
      <c r="D1923" s="33" t="s">
        <v>7500</v>
      </c>
      <c r="E1923" s="33" t="s">
        <v>817</v>
      </c>
      <c r="F1923" s="33" t="s">
        <v>685</v>
      </c>
      <c r="G1923" s="33" t="s">
        <v>686</v>
      </c>
      <c r="H1923" s="33" t="s">
        <v>687</v>
      </c>
      <c r="I1923" s="33" t="n">
        <v>305</v>
      </c>
      <c r="J1923" s="33" t="s">
        <v>876</v>
      </c>
      <c r="K1923" s="35" t="n">
        <v>75852</v>
      </c>
      <c r="L1923" s="36" t="n">
        <v>4</v>
      </c>
      <c r="M1923" s="37" t="n">
        <v>1800</v>
      </c>
      <c r="N1923" s="37" t="n">
        <v>2920</v>
      </c>
      <c r="O1923" s="37" t="n">
        <v>0</v>
      </c>
      <c r="P1923" s="33" t="s">
        <v>692</v>
      </c>
    </row>
    <row r="1924" customFormat="false" ht="15" hidden="false" customHeight="false" outlineLevel="0" collapsed="false">
      <c r="A1924" s="33" t="s">
        <v>7501</v>
      </c>
      <c r="B1924" s="33" t="s">
        <v>7502</v>
      </c>
      <c r="C1924" s="33" t="s">
        <v>7503</v>
      </c>
      <c r="D1924" s="33" t="s">
        <v>7504</v>
      </c>
      <c r="E1924" s="33" t="s">
        <v>7120</v>
      </c>
      <c r="F1924" s="33" t="s">
        <v>685</v>
      </c>
      <c r="G1924" s="33" t="s">
        <v>686</v>
      </c>
      <c r="H1924" s="33" t="s">
        <v>687</v>
      </c>
      <c r="I1924" s="33" t="n">
        <v>305</v>
      </c>
      <c r="J1924" s="33" t="s">
        <v>703</v>
      </c>
      <c r="K1924" s="35" t="n">
        <v>82356</v>
      </c>
      <c r="L1924" s="36" t="n">
        <v>5.6</v>
      </c>
      <c r="M1924" s="37" t="n">
        <v>6560</v>
      </c>
      <c r="N1924" s="37" t="n">
        <v>16491</v>
      </c>
      <c r="O1924" s="37" t="n">
        <v>3</v>
      </c>
      <c r="P1924" s="33" t="s">
        <v>742</v>
      </c>
    </row>
    <row r="1925" customFormat="false" ht="15" hidden="false" customHeight="false" outlineLevel="0" collapsed="false">
      <c r="A1925" s="33" t="s">
        <v>7505</v>
      </c>
      <c r="B1925" s="33" t="s">
        <v>7506</v>
      </c>
      <c r="C1925" s="33" t="s">
        <v>7507</v>
      </c>
      <c r="D1925" s="33" t="s">
        <v>7508</v>
      </c>
      <c r="E1925" s="33" t="s">
        <v>5913</v>
      </c>
      <c r="F1925" s="33" t="s">
        <v>685</v>
      </c>
      <c r="G1925" s="33" t="s">
        <v>686</v>
      </c>
      <c r="H1925" s="33" t="s">
        <v>750</v>
      </c>
      <c r="I1925" s="33" t="n">
        <v>306</v>
      </c>
      <c r="J1925" s="33" t="s">
        <v>864</v>
      </c>
      <c r="K1925" s="35" t="n">
        <v>74732</v>
      </c>
      <c r="L1925" s="36" t="n">
        <v>5</v>
      </c>
      <c r="M1925" s="37" t="n">
        <v>0</v>
      </c>
      <c r="N1925" s="37" t="n">
        <v>27000</v>
      </c>
      <c r="O1925" s="37" t="n">
        <v>1</v>
      </c>
      <c r="P1925" s="33" t="s">
        <v>742</v>
      </c>
    </row>
    <row r="1926" customFormat="false" ht="15" hidden="false" customHeight="false" outlineLevel="0" collapsed="false">
      <c r="A1926" s="33" t="s">
        <v>7509</v>
      </c>
      <c r="B1926" s="33"/>
      <c r="C1926" s="33" t="s">
        <v>7510</v>
      </c>
      <c r="D1926" s="33" t="s">
        <v>7511</v>
      </c>
      <c r="E1926" s="33" t="s">
        <v>696</v>
      </c>
      <c r="F1926" s="33" t="s">
        <v>685</v>
      </c>
      <c r="G1926" s="33" t="s">
        <v>686</v>
      </c>
      <c r="H1926" s="33" t="s">
        <v>687</v>
      </c>
      <c r="I1926" s="33" t="n">
        <v>306</v>
      </c>
      <c r="J1926" s="33" t="s">
        <v>698</v>
      </c>
      <c r="K1926" s="35" t="n">
        <v>59894</v>
      </c>
      <c r="L1926" s="36" t="n">
        <v>2.6</v>
      </c>
      <c r="M1926" s="37" t="n">
        <v>500</v>
      </c>
      <c r="N1926" s="37" t="n">
        <v>3200</v>
      </c>
      <c r="O1926" s="37" t="n">
        <v>0</v>
      </c>
      <c r="P1926" s="33" t="s">
        <v>692</v>
      </c>
    </row>
    <row r="1927" customFormat="false" ht="15" hidden="false" customHeight="false" outlineLevel="0" collapsed="false">
      <c r="A1927" s="33" t="s">
        <v>7512</v>
      </c>
      <c r="B1927" s="33" t="s">
        <v>7513</v>
      </c>
      <c r="C1927" s="33" t="s">
        <v>7514</v>
      </c>
      <c r="D1927" s="33" t="s">
        <v>7515</v>
      </c>
      <c r="E1927" s="33" t="s">
        <v>4472</v>
      </c>
      <c r="F1927" s="33" t="s">
        <v>685</v>
      </c>
      <c r="G1927" s="33" t="s">
        <v>686</v>
      </c>
      <c r="H1927" s="33" t="s">
        <v>687</v>
      </c>
      <c r="I1927" s="33" t="n">
        <v>306</v>
      </c>
      <c r="J1927" s="33" t="s">
        <v>751</v>
      </c>
      <c r="K1927" s="35" t="n">
        <v>93051</v>
      </c>
      <c r="L1927" s="36" t="n">
        <v>7.7</v>
      </c>
      <c r="M1927" s="37" t="n">
        <v>6186</v>
      </c>
      <c r="N1927" s="37" t="n">
        <v>28068</v>
      </c>
      <c r="O1927" s="37" t="n">
        <v>23</v>
      </c>
      <c r="P1927" s="33" t="s">
        <v>688</v>
      </c>
    </row>
    <row r="1928" customFormat="false" ht="15" hidden="false" customHeight="false" outlineLevel="0" collapsed="false">
      <c r="A1928" s="33" t="s">
        <v>7516</v>
      </c>
      <c r="B1928" s="33" t="s">
        <v>7517</v>
      </c>
      <c r="C1928" s="33" t="s">
        <v>7518</v>
      </c>
      <c r="D1928" s="33" t="s">
        <v>7519</v>
      </c>
      <c r="E1928" s="33" t="s">
        <v>3995</v>
      </c>
      <c r="F1928" s="33" t="s">
        <v>685</v>
      </c>
      <c r="G1928" s="33" t="s">
        <v>686</v>
      </c>
      <c r="H1928" s="33" t="s">
        <v>687</v>
      </c>
      <c r="I1928" s="33" t="n">
        <v>306</v>
      </c>
      <c r="J1928" s="33" t="s">
        <v>703</v>
      </c>
      <c r="K1928" s="35" t="n">
        <v>64374</v>
      </c>
      <c r="L1928" s="36" t="n">
        <v>2.7</v>
      </c>
      <c r="M1928" s="37" t="n">
        <v>250</v>
      </c>
      <c r="N1928" s="37" t="n">
        <v>1570</v>
      </c>
      <c r="O1928" s="37" t="n">
        <v>0</v>
      </c>
      <c r="P1928" s="33" t="s">
        <v>688</v>
      </c>
    </row>
    <row r="1929" customFormat="false" ht="15" hidden="false" customHeight="false" outlineLevel="0" collapsed="false">
      <c r="A1929" s="33" t="s">
        <v>7520</v>
      </c>
      <c r="B1929" s="33" t="s">
        <v>7521</v>
      </c>
      <c r="C1929" s="33" t="s">
        <v>7522</v>
      </c>
      <c r="D1929" s="33" t="s">
        <v>7523</v>
      </c>
      <c r="E1929" s="33" t="s">
        <v>5913</v>
      </c>
      <c r="F1929" s="33" t="s">
        <v>685</v>
      </c>
      <c r="G1929" s="33" t="s">
        <v>686</v>
      </c>
      <c r="H1929" s="33" t="s">
        <v>687</v>
      </c>
      <c r="I1929" s="33" t="n">
        <v>307</v>
      </c>
      <c r="J1929" s="33" t="s">
        <v>864</v>
      </c>
      <c r="K1929" s="35" t="n">
        <v>93883</v>
      </c>
      <c r="L1929" s="36" t="n">
        <v>6.4</v>
      </c>
      <c r="M1929" s="37" t="n">
        <v>2000</v>
      </c>
      <c r="N1929" s="37" t="n">
        <v>25000</v>
      </c>
      <c r="O1929" s="37" t="n">
        <v>28</v>
      </c>
      <c r="P1929" s="33" t="s">
        <v>688</v>
      </c>
    </row>
    <row r="1930" customFormat="false" ht="15" hidden="false" customHeight="false" outlineLevel="0" collapsed="false">
      <c r="A1930" s="33" t="s">
        <v>7524</v>
      </c>
      <c r="B1930" s="33" t="s">
        <v>7525</v>
      </c>
      <c r="C1930" s="33" t="s">
        <v>7526</v>
      </c>
      <c r="D1930" s="33" t="s">
        <v>948</v>
      </c>
      <c r="E1930" s="33" t="s">
        <v>4368</v>
      </c>
      <c r="F1930" s="33" t="s">
        <v>685</v>
      </c>
      <c r="G1930" s="33" t="s">
        <v>686</v>
      </c>
      <c r="H1930" s="33" t="s">
        <v>764</v>
      </c>
      <c r="I1930" s="33" t="n">
        <v>307</v>
      </c>
      <c r="J1930" s="33" t="s">
        <v>789</v>
      </c>
      <c r="K1930" s="35" t="n">
        <v>91437</v>
      </c>
      <c r="L1930" s="36" t="n">
        <v>7.1</v>
      </c>
      <c r="M1930" s="37" t="n">
        <v>2000</v>
      </c>
      <c r="N1930" s="37" t="n">
        <v>35000</v>
      </c>
      <c r="O1930" s="37" t="n">
        <v>6</v>
      </c>
      <c r="P1930" s="33" t="s">
        <v>723</v>
      </c>
    </row>
    <row r="1931" customFormat="false" ht="15" hidden="false" customHeight="false" outlineLevel="0" collapsed="false">
      <c r="A1931" s="33" t="s">
        <v>7527</v>
      </c>
      <c r="B1931" s="33" t="s">
        <v>7528</v>
      </c>
      <c r="C1931" s="33" t="s">
        <v>7529</v>
      </c>
      <c r="D1931" s="33" t="s">
        <v>7530</v>
      </c>
      <c r="E1931" s="33" t="s">
        <v>6901</v>
      </c>
      <c r="F1931" s="33" t="s">
        <v>685</v>
      </c>
      <c r="G1931" s="33" t="s">
        <v>686</v>
      </c>
      <c r="H1931" s="33" t="s">
        <v>687</v>
      </c>
      <c r="I1931" s="33" t="n">
        <v>307</v>
      </c>
      <c r="J1931" s="33" t="s">
        <v>751</v>
      </c>
      <c r="K1931" s="35" t="n">
        <v>98444</v>
      </c>
      <c r="L1931" s="36" t="n">
        <v>9.1</v>
      </c>
      <c r="M1931" s="37" t="n">
        <v>220</v>
      </c>
      <c r="N1931" s="37" t="n">
        <v>7430</v>
      </c>
      <c r="O1931" s="37" t="n">
        <v>24</v>
      </c>
      <c r="P1931" s="33" t="s">
        <v>760</v>
      </c>
    </row>
    <row r="1932" customFormat="false" ht="15" hidden="false" customHeight="false" outlineLevel="0" collapsed="false">
      <c r="A1932" s="33" t="s">
        <v>7531</v>
      </c>
      <c r="B1932" s="33" t="s">
        <v>7532</v>
      </c>
      <c r="C1932" s="33" t="s">
        <v>7533</v>
      </c>
      <c r="D1932" s="33" t="s">
        <v>7534</v>
      </c>
      <c r="E1932" s="33" t="s">
        <v>3995</v>
      </c>
      <c r="F1932" s="33" t="s">
        <v>685</v>
      </c>
      <c r="G1932" s="33" t="s">
        <v>686</v>
      </c>
      <c r="H1932" s="33" t="s">
        <v>687</v>
      </c>
      <c r="I1932" s="33" t="n">
        <v>307</v>
      </c>
      <c r="J1932" s="33" t="s">
        <v>703</v>
      </c>
      <c r="K1932" s="35" t="n">
        <v>77998</v>
      </c>
      <c r="L1932" s="36" t="n">
        <v>4.7</v>
      </c>
      <c r="M1932" s="37" t="n">
        <v>0</v>
      </c>
      <c r="N1932" s="37" t="n">
        <v>6000</v>
      </c>
      <c r="O1932" s="37" t="n">
        <v>5</v>
      </c>
      <c r="P1932" s="33" t="s">
        <v>700</v>
      </c>
    </row>
    <row r="1933" customFormat="false" ht="15" hidden="false" customHeight="false" outlineLevel="0" collapsed="false">
      <c r="A1933" s="33" t="s">
        <v>7535</v>
      </c>
      <c r="B1933" s="33" t="s">
        <v>7536</v>
      </c>
      <c r="C1933" s="33" t="s">
        <v>7537</v>
      </c>
      <c r="D1933" s="33" t="s">
        <v>7538</v>
      </c>
      <c r="E1933" s="33" t="s">
        <v>5779</v>
      </c>
      <c r="F1933" s="33" t="s">
        <v>685</v>
      </c>
      <c r="G1933" s="33" t="s">
        <v>686</v>
      </c>
      <c r="H1933" s="33" t="s">
        <v>687</v>
      </c>
      <c r="I1933" s="33" t="n">
        <v>308</v>
      </c>
      <c r="J1933" s="33" t="s">
        <v>703</v>
      </c>
      <c r="K1933" s="35" t="n">
        <v>69621</v>
      </c>
      <c r="L1933" s="36" t="n">
        <v>3.4</v>
      </c>
      <c r="M1933" s="37" t="n">
        <v>0</v>
      </c>
      <c r="N1933" s="37" t="n">
        <v>3500</v>
      </c>
      <c r="O1933" s="37" t="n">
        <v>0</v>
      </c>
      <c r="P1933" s="33" t="s">
        <v>711</v>
      </c>
    </row>
    <row r="1934" customFormat="false" ht="15" hidden="false" customHeight="false" outlineLevel="0" collapsed="false">
      <c r="A1934" s="33" t="s">
        <v>7539</v>
      </c>
      <c r="B1934" s="33"/>
      <c r="C1934" s="33" t="s">
        <v>7540</v>
      </c>
      <c r="D1934" s="33" t="s">
        <v>7541</v>
      </c>
      <c r="E1934" s="33" t="s">
        <v>6538</v>
      </c>
      <c r="F1934" s="33" t="s">
        <v>685</v>
      </c>
      <c r="G1934" s="33" t="s">
        <v>686</v>
      </c>
      <c r="H1934" s="33" t="s">
        <v>687</v>
      </c>
      <c r="I1934" s="33" t="n">
        <v>308</v>
      </c>
      <c r="J1934" s="33" t="s">
        <v>751</v>
      </c>
      <c r="K1934" s="35" t="n">
        <v>62319</v>
      </c>
      <c r="L1934" s="36" t="n">
        <v>2.3</v>
      </c>
      <c r="M1934" s="37" t="n">
        <v>0</v>
      </c>
      <c r="N1934" s="37" t="n">
        <v>2210</v>
      </c>
      <c r="O1934" s="37" t="n">
        <v>0</v>
      </c>
      <c r="P1934" s="33" t="s">
        <v>760</v>
      </c>
    </row>
    <row r="1935" customFormat="false" ht="15" hidden="false" customHeight="false" outlineLevel="0" collapsed="false">
      <c r="A1935" s="33" t="s">
        <v>7542</v>
      </c>
      <c r="B1935" s="33" t="s">
        <v>7543</v>
      </c>
      <c r="C1935" s="33" t="s">
        <v>7544</v>
      </c>
      <c r="D1935" s="33" t="s">
        <v>7545</v>
      </c>
      <c r="E1935" s="33" t="s">
        <v>3336</v>
      </c>
      <c r="F1935" s="33" t="s">
        <v>685</v>
      </c>
      <c r="G1935" s="33" t="s">
        <v>686</v>
      </c>
      <c r="H1935" s="33" t="s">
        <v>750</v>
      </c>
      <c r="I1935" s="33" t="n">
        <v>308</v>
      </c>
      <c r="J1935" s="33" t="s">
        <v>765</v>
      </c>
      <c r="K1935" s="35" t="n">
        <v>61096</v>
      </c>
      <c r="L1935" s="36" t="n">
        <v>2.9</v>
      </c>
      <c r="M1935" s="37" t="n">
        <v>80</v>
      </c>
      <c r="N1935" s="37" t="n">
        <v>5000</v>
      </c>
      <c r="O1935" s="37" t="n">
        <v>1</v>
      </c>
      <c r="P1935" s="33" t="s">
        <v>760</v>
      </c>
    </row>
    <row r="1936" customFormat="false" ht="15" hidden="false" customHeight="false" outlineLevel="0" collapsed="false">
      <c r="A1936" s="33" t="s">
        <v>7546</v>
      </c>
      <c r="B1936" s="33" t="s">
        <v>7547</v>
      </c>
      <c r="C1936" s="33" t="s">
        <v>7548</v>
      </c>
      <c r="D1936" s="33" t="s">
        <v>5500</v>
      </c>
      <c r="E1936" s="33" t="s">
        <v>852</v>
      </c>
      <c r="F1936" s="33" t="s">
        <v>685</v>
      </c>
      <c r="G1936" s="33" t="s">
        <v>686</v>
      </c>
      <c r="H1936" s="33" t="s">
        <v>687</v>
      </c>
      <c r="I1936" s="33" t="n">
        <v>308</v>
      </c>
      <c r="J1936" s="33" t="s">
        <v>864</v>
      </c>
      <c r="K1936" s="35" t="n">
        <v>72482</v>
      </c>
      <c r="L1936" s="36" t="n">
        <v>4.5</v>
      </c>
      <c r="M1936" s="37" t="n">
        <v>125</v>
      </c>
      <c r="N1936" s="37" t="n">
        <v>4000</v>
      </c>
      <c r="O1936" s="37" t="n">
        <v>0</v>
      </c>
      <c r="P1936" s="33" t="s">
        <v>723</v>
      </c>
    </row>
    <row r="1937" customFormat="false" ht="15" hidden="false" customHeight="false" outlineLevel="0" collapsed="false">
      <c r="A1937" s="33" t="s">
        <v>7549</v>
      </c>
      <c r="B1937" s="33" t="s">
        <v>7550</v>
      </c>
      <c r="C1937" s="33" t="s">
        <v>7551</v>
      </c>
      <c r="D1937" s="33" t="s">
        <v>7552</v>
      </c>
      <c r="E1937" s="33" t="s">
        <v>5913</v>
      </c>
      <c r="F1937" s="33" t="s">
        <v>685</v>
      </c>
      <c r="G1937" s="33" t="s">
        <v>686</v>
      </c>
      <c r="H1937" s="33" t="s">
        <v>687</v>
      </c>
      <c r="I1937" s="33" t="n">
        <v>309</v>
      </c>
      <c r="J1937" s="33" t="s">
        <v>785</v>
      </c>
      <c r="K1937" s="35" t="n">
        <v>67210</v>
      </c>
      <c r="L1937" s="36" t="n">
        <v>4</v>
      </c>
      <c r="M1937" s="37" t="n">
        <v>300</v>
      </c>
      <c r="N1937" s="37" t="n">
        <v>3500</v>
      </c>
      <c r="O1937" s="37" t="n">
        <v>0</v>
      </c>
      <c r="P1937" s="33" t="s">
        <v>692</v>
      </c>
    </row>
    <row r="1938" customFormat="false" ht="15" hidden="false" customHeight="false" outlineLevel="0" collapsed="false">
      <c r="A1938" s="33" t="s">
        <v>7553</v>
      </c>
      <c r="B1938" s="33" t="s">
        <v>7554</v>
      </c>
      <c r="C1938" s="33" t="s">
        <v>7555</v>
      </c>
      <c r="D1938" s="33" t="s">
        <v>7555</v>
      </c>
      <c r="E1938" s="33" t="s">
        <v>4368</v>
      </c>
      <c r="F1938" s="33" t="s">
        <v>685</v>
      </c>
      <c r="G1938" s="33" t="s">
        <v>686</v>
      </c>
      <c r="H1938" s="33" t="s">
        <v>687</v>
      </c>
      <c r="I1938" s="33" t="n">
        <v>309</v>
      </c>
      <c r="J1938" s="33" t="s">
        <v>789</v>
      </c>
      <c r="K1938" s="35" t="n">
        <v>87305</v>
      </c>
      <c r="L1938" s="36" t="n">
        <v>6.6</v>
      </c>
      <c r="M1938" s="37" t="n">
        <v>600</v>
      </c>
      <c r="N1938" s="37" t="n">
        <v>19500</v>
      </c>
      <c r="O1938" s="37" t="n">
        <v>0</v>
      </c>
      <c r="P1938" s="33" t="s">
        <v>692</v>
      </c>
    </row>
    <row r="1939" customFormat="false" ht="15" hidden="false" customHeight="false" outlineLevel="0" collapsed="false">
      <c r="A1939" s="33" t="s">
        <v>7556</v>
      </c>
      <c r="B1939" s="33" t="s">
        <v>7557</v>
      </c>
      <c r="C1939" s="33" t="s">
        <v>7558</v>
      </c>
      <c r="D1939" s="33" t="s">
        <v>7559</v>
      </c>
      <c r="E1939" s="33" t="s">
        <v>2677</v>
      </c>
      <c r="F1939" s="33" t="s">
        <v>685</v>
      </c>
      <c r="G1939" s="33" t="s">
        <v>686</v>
      </c>
      <c r="H1939" s="33" t="s">
        <v>687</v>
      </c>
      <c r="I1939" s="33" t="n">
        <v>310</v>
      </c>
      <c r="J1939" s="33" t="s">
        <v>751</v>
      </c>
      <c r="K1939" s="35" t="n">
        <v>56759</v>
      </c>
      <c r="L1939" s="36" t="n">
        <v>2.2</v>
      </c>
      <c r="M1939" s="37" t="n">
        <v>1074</v>
      </c>
      <c r="N1939" s="37" t="n">
        <v>801</v>
      </c>
      <c r="O1939" s="37" t="n">
        <v>0</v>
      </c>
      <c r="P1939" s="33" t="s">
        <v>742</v>
      </c>
    </row>
    <row r="1940" customFormat="false" ht="15" hidden="false" customHeight="false" outlineLevel="0" collapsed="false">
      <c r="A1940" s="33" t="s">
        <v>7560</v>
      </c>
      <c r="B1940" s="33" t="s">
        <v>7561</v>
      </c>
      <c r="C1940" s="33" t="s">
        <v>7562</v>
      </c>
      <c r="D1940" s="33" t="s">
        <v>7429</v>
      </c>
      <c r="E1940" s="33" t="s">
        <v>5913</v>
      </c>
      <c r="F1940" s="33" t="s">
        <v>685</v>
      </c>
      <c r="G1940" s="33" t="s">
        <v>686</v>
      </c>
      <c r="H1940" s="33" t="s">
        <v>750</v>
      </c>
      <c r="I1940" s="33" t="n">
        <v>311</v>
      </c>
      <c r="J1940" s="33" t="s">
        <v>864</v>
      </c>
      <c r="K1940" s="35" t="n">
        <v>75183</v>
      </c>
      <c r="L1940" s="36" t="n">
        <v>5.1</v>
      </c>
      <c r="M1940" s="37" t="n">
        <v>0</v>
      </c>
      <c r="N1940" s="37" t="n">
        <v>3000</v>
      </c>
      <c r="O1940" s="37" t="n">
        <v>0</v>
      </c>
      <c r="P1940" s="33" t="s">
        <v>742</v>
      </c>
    </row>
    <row r="1941" customFormat="false" ht="15" hidden="false" customHeight="false" outlineLevel="0" collapsed="false">
      <c r="A1941" s="33" t="s">
        <v>7563</v>
      </c>
      <c r="B1941" s="33" t="s">
        <v>7564</v>
      </c>
      <c r="C1941" s="33" t="s">
        <v>7565</v>
      </c>
      <c r="D1941" s="33" t="s">
        <v>7566</v>
      </c>
      <c r="E1941" s="33" t="s">
        <v>5779</v>
      </c>
      <c r="F1941" s="33" t="s">
        <v>685</v>
      </c>
      <c r="G1941" s="33" t="s">
        <v>686</v>
      </c>
      <c r="H1941" s="33" t="s">
        <v>687</v>
      </c>
      <c r="I1941" s="33" t="n">
        <v>311</v>
      </c>
      <c r="J1941" s="33" t="s">
        <v>864</v>
      </c>
      <c r="K1941" s="35" t="n">
        <v>75389</v>
      </c>
      <c r="L1941" s="36" t="n">
        <v>4.9</v>
      </c>
      <c r="M1941" s="37" t="n">
        <v>0</v>
      </c>
      <c r="N1941" s="37" t="n">
        <v>9800</v>
      </c>
      <c r="O1941" s="37" t="n">
        <v>0</v>
      </c>
      <c r="P1941" s="33" t="s">
        <v>742</v>
      </c>
    </row>
    <row r="1942" customFormat="false" ht="15" hidden="false" customHeight="false" outlineLevel="0" collapsed="false">
      <c r="A1942" s="33" t="s">
        <v>7567</v>
      </c>
      <c r="B1942" s="33" t="s">
        <v>7568</v>
      </c>
      <c r="C1942" s="33" t="s">
        <v>7569</v>
      </c>
      <c r="D1942" s="33" t="s">
        <v>7570</v>
      </c>
      <c r="E1942" s="33" t="s">
        <v>788</v>
      </c>
      <c r="F1942" s="33" t="s">
        <v>685</v>
      </c>
      <c r="G1942" s="33" t="s">
        <v>686</v>
      </c>
      <c r="H1942" s="33" t="s">
        <v>687</v>
      </c>
      <c r="I1942" s="33" t="n">
        <v>311</v>
      </c>
      <c r="J1942" s="33" t="s">
        <v>746</v>
      </c>
      <c r="K1942" s="35" t="n">
        <v>74626</v>
      </c>
      <c r="L1942" s="36" t="n">
        <v>5.4</v>
      </c>
      <c r="M1942" s="37" t="n">
        <v>7259</v>
      </c>
      <c r="N1942" s="37" t="n">
        <v>42529</v>
      </c>
      <c r="O1942" s="37" t="n">
        <v>7</v>
      </c>
      <c r="P1942" s="33" t="s">
        <v>688</v>
      </c>
    </row>
    <row r="1943" customFormat="false" ht="15" hidden="false" customHeight="false" outlineLevel="0" collapsed="false">
      <c r="A1943" s="33" t="s">
        <v>7571</v>
      </c>
      <c r="B1943" s="33" t="s">
        <v>7572</v>
      </c>
      <c r="C1943" s="33" t="s">
        <v>7573</v>
      </c>
      <c r="D1943" s="33" t="s">
        <v>1814</v>
      </c>
      <c r="E1943" s="33" t="s">
        <v>7574</v>
      </c>
      <c r="F1943" s="33" t="s">
        <v>685</v>
      </c>
      <c r="G1943" s="33" t="s">
        <v>686</v>
      </c>
      <c r="H1943" s="33" t="s">
        <v>687</v>
      </c>
      <c r="I1943" s="33" t="n">
        <v>311</v>
      </c>
      <c r="J1943" s="33" t="s">
        <v>789</v>
      </c>
      <c r="K1943" s="35" t="n">
        <v>90720</v>
      </c>
      <c r="L1943" s="36" t="n">
        <v>7</v>
      </c>
      <c r="M1943" s="37" t="n">
        <v>0</v>
      </c>
      <c r="N1943" s="37" t="n">
        <v>8080</v>
      </c>
      <c r="O1943" s="37" t="n">
        <v>1</v>
      </c>
      <c r="P1943" s="33" t="s">
        <v>760</v>
      </c>
    </row>
    <row r="1944" customFormat="false" ht="15" hidden="false" customHeight="false" outlineLevel="0" collapsed="false">
      <c r="A1944" s="33" t="s">
        <v>7575</v>
      </c>
      <c r="B1944" s="33" t="s">
        <v>7576</v>
      </c>
      <c r="C1944" s="33" t="s">
        <v>7577</v>
      </c>
      <c r="D1944" s="33" t="s">
        <v>7578</v>
      </c>
      <c r="E1944" s="33" t="s">
        <v>5779</v>
      </c>
      <c r="F1944" s="33" t="s">
        <v>685</v>
      </c>
      <c r="G1944" s="33" t="s">
        <v>686</v>
      </c>
      <c r="H1944" s="33" t="s">
        <v>750</v>
      </c>
      <c r="I1944" s="33" t="n">
        <v>312</v>
      </c>
      <c r="J1944" s="33" t="s">
        <v>864</v>
      </c>
      <c r="K1944" s="35" t="n">
        <v>62154</v>
      </c>
      <c r="L1944" s="36" t="n">
        <v>3.2</v>
      </c>
      <c r="M1944" s="37" t="n">
        <v>0</v>
      </c>
      <c r="N1944" s="37" t="n">
        <v>650</v>
      </c>
      <c r="O1944" s="37" t="n">
        <v>0</v>
      </c>
      <c r="P1944" s="33" t="s">
        <v>711</v>
      </c>
    </row>
    <row r="1945" customFormat="false" ht="15" hidden="false" customHeight="false" outlineLevel="0" collapsed="false">
      <c r="A1945" s="33" t="s">
        <v>7579</v>
      </c>
      <c r="B1945" s="33" t="s">
        <v>7580</v>
      </c>
      <c r="C1945" s="33" t="s">
        <v>7581</v>
      </c>
      <c r="D1945" s="33" t="s">
        <v>2323</v>
      </c>
      <c r="E1945" s="33" t="s">
        <v>5779</v>
      </c>
      <c r="F1945" s="33" t="s">
        <v>685</v>
      </c>
      <c r="G1945" s="33" t="s">
        <v>686</v>
      </c>
      <c r="H1945" s="33" t="s">
        <v>687</v>
      </c>
      <c r="I1945" s="33" t="n">
        <v>312</v>
      </c>
      <c r="J1945" s="33" t="s">
        <v>703</v>
      </c>
      <c r="K1945" s="35" t="n">
        <v>68049</v>
      </c>
      <c r="L1945" s="36" t="n">
        <v>4</v>
      </c>
      <c r="M1945" s="37" t="n">
        <v>0</v>
      </c>
      <c r="N1945" s="37" t="n">
        <v>0</v>
      </c>
      <c r="O1945" s="37" t="n">
        <v>0</v>
      </c>
      <c r="P1945" s="33" t="s">
        <v>828</v>
      </c>
    </row>
    <row r="1946" customFormat="false" ht="15" hidden="false" customHeight="false" outlineLevel="0" collapsed="false">
      <c r="A1946" s="33" t="s">
        <v>7582</v>
      </c>
      <c r="B1946" s="33" t="s">
        <v>7583</v>
      </c>
      <c r="C1946" s="33" t="s">
        <v>7584</v>
      </c>
      <c r="D1946" s="33" t="s">
        <v>7585</v>
      </c>
      <c r="E1946" s="33" t="s">
        <v>5190</v>
      </c>
      <c r="F1946" s="33" t="s">
        <v>685</v>
      </c>
      <c r="G1946" s="33" t="s">
        <v>686</v>
      </c>
      <c r="H1946" s="33" t="s">
        <v>687</v>
      </c>
      <c r="I1946" s="33" t="n">
        <v>312</v>
      </c>
      <c r="J1946" s="33" t="s">
        <v>825</v>
      </c>
      <c r="K1946" s="35" t="n">
        <v>55219</v>
      </c>
      <c r="L1946" s="36" t="n">
        <v>1.4</v>
      </c>
      <c r="M1946" s="37" t="n">
        <v>400</v>
      </c>
      <c r="N1946" s="37" t="n">
        <v>1000</v>
      </c>
      <c r="O1946" s="37" t="n">
        <v>0</v>
      </c>
      <c r="P1946" s="33" t="s">
        <v>700</v>
      </c>
    </row>
    <row r="1947" customFormat="false" ht="15" hidden="false" customHeight="false" outlineLevel="0" collapsed="false">
      <c r="A1947" s="33" t="s">
        <v>7586</v>
      </c>
      <c r="B1947" s="33" t="s">
        <v>7587</v>
      </c>
      <c r="C1947" s="33" t="s">
        <v>7588</v>
      </c>
      <c r="D1947" s="33" t="s">
        <v>7589</v>
      </c>
      <c r="E1947" s="33" t="s">
        <v>2677</v>
      </c>
      <c r="F1947" s="33" t="s">
        <v>685</v>
      </c>
      <c r="G1947" s="33" t="s">
        <v>686</v>
      </c>
      <c r="H1947" s="33" t="s">
        <v>750</v>
      </c>
      <c r="I1947" s="33" t="n">
        <v>312</v>
      </c>
      <c r="J1947" s="33" t="s">
        <v>751</v>
      </c>
      <c r="K1947" s="35" t="n">
        <v>73795</v>
      </c>
      <c r="L1947" s="36" t="n">
        <v>4.6</v>
      </c>
      <c r="M1947" s="37" t="n">
        <v>0</v>
      </c>
      <c r="N1947" s="37" t="n">
        <v>3427</v>
      </c>
      <c r="O1947" s="37" t="n">
        <v>0</v>
      </c>
      <c r="P1947" s="33" t="s">
        <v>711</v>
      </c>
    </row>
    <row r="1948" customFormat="false" ht="15" hidden="false" customHeight="false" outlineLevel="0" collapsed="false">
      <c r="A1948" s="33" t="s">
        <v>7590</v>
      </c>
      <c r="B1948" s="33" t="s">
        <v>7591</v>
      </c>
      <c r="C1948" s="33" t="s">
        <v>7592</v>
      </c>
      <c r="D1948" s="33" t="s">
        <v>2813</v>
      </c>
      <c r="E1948" s="33" t="s">
        <v>6538</v>
      </c>
      <c r="F1948" s="33" t="s">
        <v>685</v>
      </c>
      <c r="G1948" s="33" t="s">
        <v>686</v>
      </c>
      <c r="H1948" s="33" t="s">
        <v>687</v>
      </c>
      <c r="I1948" s="33" t="n">
        <v>312</v>
      </c>
      <c r="J1948" s="33" t="s">
        <v>751</v>
      </c>
      <c r="K1948" s="35" t="n">
        <v>74664</v>
      </c>
      <c r="L1948" s="36" t="n">
        <v>4.4</v>
      </c>
      <c r="M1948" s="37" t="n">
        <v>2491</v>
      </c>
      <c r="N1948" s="37" t="n">
        <v>13604</v>
      </c>
      <c r="O1948" s="37" t="n">
        <v>15</v>
      </c>
      <c r="P1948" s="33" t="s">
        <v>688</v>
      </c>
    </row>
    <row r="1949" customFormat="false" ht="15" hidden="false" customHeight="false" outlineLevel="0" collapsed="false">
      <c r="A1949" s="33" t="s">
        <v>7593</v>
      </c>
      <c r="B1949" s="33" t="s">
        <v>7594</v>
      </c>
      <c r="C1949" s="33" t="s">
        <v>7595</v>
      </c>
      <c r="D1949" s="33" t="s">
        <v>7596</v>
      </c>
      <c r="E1949" s="33" t="s">
        <v>3995</v>
      </c>
      <c r="F1949" s="33" t="s">
        <v>685</v>
      </c>
      <c r="G1949" s="33" t="s">
        <v>686</v>
      </c>
      <c r="H1949" s="33" t="s">
        <v>687</v>
      </c>
      <c r="I1949" s="33" t="n">
        <v>312</v>
      </c>
      <c r="J1949" s="33" t="s">
        <v>703</v>
      </c>
      <c r="K1949" s="35" t="n">
        <v>60368</v>
      </c>
      <c r="L1949" s="36" t="n">
        <v>3</v>
      </c>
      <c r="M1949" s="37" t="n">
        <v>2000</v>
      </c>
      <c r="N1949" s="37" t="n">
        <v>2000</v>
      </c>
      <c r="O1949" s="37" t="n">
        <v>0</v>
      </c>
      <c r="P1949" s="33" t="s">
        <v>688</v>
      </c>
    </row>
    <row r="1950" customFormat="false" ht="15" hidden="false" customHeight="false" outlineLevel="0" collapsed="false">
      <c r="A1950" s="33" t="s">
        <v>7597</v>
      </c>
      <c r="B1950" s="33" t="s">
        <v>7598</v>
      </c>
      <c r="C1950" s="33" t="s">
        <v>7599</v>
      </c>
      <c r="D1950" s="33" t="s">
        <v>7600</v>
      </c>
      <c r="E1950" s="33" t="s">
        <v>696</v>
      </c>
      <c r="F1950" s="33" t="s">
        <v>685</v>
      </c>
      <c r="G1950" s="33" t="s">
        <v>686</v>
      </c>
      <c r="H1950" s="33" t="s">
        <v>687</v>
      </c>
      <c r="I1950" s="33" t="n">
        <v>313</v>
      </c>
      <c r="J1950" s="33" t="s">
        <v>698</v>
      </c>
      <c r="K1950" s="35" t="n">
        <v>62164</v>
      </c>
      <c r="L1950" s="36" t="n">
        <v>3.3</v>
      </c>
      <c r="M1950" s="37" t="n">
        <v>3390</v>
      </c>
      <c r="N1950" s="37" t="n">
        <v>2800</v>
      </c>
      <c r="O1950" s="37" t="n">
        <v>0</v>
      </c>
      <c r="P1950" s="33" t="s">
        <v>760</v>
      </c>
    </row>
    <row r="1951" customFormat="false" ht="15" hidden="false" customHeight="false" outlineLevel="0" collapsed="false">
      <c r="A1951" s="33" t="s">
        <v>7601</v>
      </c>
      <c r="B1951" s="33" t="s">
        <v>7602</v>
      </c>
      <c r="C1951" s="33" t="s">
        <v>7603</v>
      </c>
      <c r="D1951" s="33" t="s">
        <v>6417</v>
      </c>
      <c r="E1951" s="33" t="s">
        <v>5779</v>
      </c>
      <c r="F1951" s="33" t="s">
        <v>685</v>
      </c>
      <c r="G1951" s="33" t="s">
        <v>686</v>
      </c>
      <c r="H1951" s="33" t="s">
        <v>687</v>
      </c>
      <c r="I1951" s="33" t="n">
        <v>313</v>
      </c>
      <c r="J1951" s="33" t="s">
        <v>864</v>
      </c>
      <c r="K1951" s="35" t="n">
        <v>62045</v>
      </c>
      <c r="L1951" s="36" t="n">
        <v>3.2</v>
      </c>
      <c r="M1951" s="37" t="n">
        <v>1400</v>
      </c>
      <c r="N1951" s="37" t="n">
        <v>4050</v>
      </c>
      <c r="O1951" s="37" t="n">
        <v>0</v>
      </c>
      <c r="P1951" s="33" t="s">
        <v>760</v>
      </c>
    </row>
    <row r="1952" customFormat="false" ht="15" hidden="false" customHeight="false" outlineLevel="0" collapsed="false">
      <c r="A1952" s="33" t="s">
        <v>7604</v>
      </c>
      <c r="B1952" s="33" t="s">
        <v>7605</v>
      </c>
      <c r="C1952" s="33" t="s">
        <v>7606</v>
      </c>
      <c r="D1952" s="33" t="s">
        <v>7607</v>
      </c>
      <c r="E1952" s="33" t="s">
        <v>4472</v>
      </c>
      <c r="F1952" s="33" t="s">
        <v>685</v>
      </c>
      <c r="G1952" s="33" t="s">
        <v>686</v>
      </c>
      <c r="H1952" s="33" t="s">
        <v>909</v>
      </c>
      <c r="I1952" s="33" t="n">
        <v>314</v>
      </c>
      <c r="J1952" s="33" t="s">
        <v>751</v>
      </c>
      <c r="K1952" s="35" t="n">
        <v>92159</v>
      </c>
      <c r="L1952" s="36" t="n">
        <v>7.5</v>
      </c>
      <c r="M1952" s="37" t="n">
        <v>0</v>
      </c>
      <c r="N1952" s="37" t="n">
        <v>4426</v>
      </c>
      <c r="O1952" s="37" t="n">
        <v>0</v>
      </c>
      <c r="P1952" s="33" t="s">
        <v>742</v>
      </c>
    </row>
    <row r="1953" customFormat="false" ht="15" hidden="false" customHeight="false" outlineLevel="0" collapsed="false">
      <c r="A1953" s="33" t="s">
        <v>7608</v>
      </c>
      <c r="B1953" s="33" t="s">
        <v>7609</v>
      </c>
      <c r="C1953" s="33" t="s">
        <v>7610</v>
      </c>
      <c r="D1953" s="33" t="s">
        <v>6124</v>
      </c>
      <c r="E1953" s="33" t="s">
        <v>4472</v>
      </c>
      <c r="F1953" s="33" t="s">
        <v>685</v>
      </c>
      <c r="G1953" s="33" t="s">
        <v>686</v>
      </c>
      <c r="H1953" s="33" t="s">
        <v>687</v>
      </c>
      <c r="I1953" s="33" t="n">
        <v>314</v>
      </c>
      <c r="J1953" s="33" t="s">
        <v>751</v>
      </c>
      <c r="K1953" s="35" t="n">
        <v>78572</v>
      </c>
      <c r="L1953" s="36" t="n">
        <v>4.9</v>
      </c>
      <c r="M1953" s="37" t="n">
        <v>0</v>
      </c>
      <c r="N1953" s="37" t="n">
        <v>2099</v>
      </c>
      <c r="O1953" s="37" t="n">
        <v>0</v>
      </c>
      <c r="P1953" s="33" t="s">
        <v>688</v>
      </c>
    </row>
    <row r="1954" customFormat="false" ht="15" hidden="false" customHeight="false" outlineLevel="0" collapsed="false">
      <c r="A1954" s="33" t="s">
        <v>7611</v>
      </c>
      <c r="B1954" s="33" t="s">
        <v>7612</v>
      </c>
      <c r="C1954" s="33" t="s">
        <v>7613</v>
      </c>
      <c r="D1954" s="33" t="s">
        <v>7614</v>
      </c>
      <c r="E1954" s="33" t="s">
        <v>5779</v>
      </c>
      <c r="F1954" s="33" t="s">
        <v>685</v>
      </c>
      <c r="G1954" s="33" t="s">
        <v>686</v>
      </c>
      <c r="H1954" s="33" t="s">
        <v>687</v>
      </c>
      <c r="I1954" s="33" t="n">
        <v>314</v>
      </c>
      <c r="J1954" s="33" t="s">
        <v>703</v>
      </c>
      <c r="K1954" s="35" t="n">
        <v>69577</v>
      </c>
      <c r="L1954" s="36" t="n">
        <v>3.5</v>
      </c>
      <c r="M1954" s="37" t="n">
        <v>1500</v>
      </c>
      <c r="N1954" s="37" t="n">
        <v>6000</v>
      </c>
      <c r="O1954" s="37" t="n">
        <v>0</v>
      </c>
      <c r="P1954" s="33" t="s">
        <v>688</v>
      </c>
    </row>
    <row r="1955" customFormat="false" ht="15" hidden="false" customHeight="false" outlineLevel="0" collapsed="false">
      <c r="A1955" s="33" t="s">
        <v>7615</v>
      </c>
      <c r="B1955" s="33" t="s">
        <v>7616</v>
      </c>
      <c r="C1955" s="33" t="s">
        <v>7617</v>
      </c>
      <c r="D1955" s="33" t="s">
        <v>7618</v>
      </c>
      <c r="E1955" s="33" t="s">
        <v>6901</v>
      </c>
      <c r="F1955" s="33" t="s">
        <v>685</v>
      </c>
      <c r="G1955" s="33" t="s">
        <v>686</v>
      </c>
      <c r="H1955" s="33" t="s">
        <v>909</v>
      </c>
      <c r="I1955" s="33" t="n">
        <v>314</v>
      </c>
      <c r="J1955" s="33" t="s">
        <v>751</v>
      </c>
      <c r="K1955" s="35" t="n">
        <v>80956</v>
      </c>
      <c r="L1955" s="36" t="n">
        <v>5.5</v>
      </c>
      <c r="M1955" s="37" t="n">
        <v>2000</v>
      </c>
      <c r="N1955" s="37" t="n">
        <v>6775</v>
      </c>
      <c r="O1955" s="37" t="n">
        <v>1</v>
      </c>
      <c r="P1955" s="33" t="s">
        <v>700</v>
      </c>
    </row>
    <row r="1956" customFormat="false" ht="15" hidden="false" customHeight="false" outlineLevel="0" collapsed="false">
      <c r="A1956" s="33" t="s">
        <v>7619</v>
      </c>
      <c r="B1956" s="33" t="s">
        <v>7620</v>
      </c>
      <c r="C1956" s="33" t="s">
        <v>7621</v>
      </c>
      <c r="D1956" s="33" t="s">
        <v>7622</v>
      </c>
      <c r="E1956" s="33" t="s">
        <v>6538</v>
      </c>
      <c r="F1956" s="33" t="s">
        <v>685</v>
      </c>
      <c r="G1956" s="33" t="s">
        <v>686</v>
      </c>
      <c r="H1956" s="33" t="s">
        <v>687</v>
      </c>
      <c r="I1956" s="33" t="n">
        <v>314</v>
      </c>
      <c r="J1956" s="33" t="s">
        <v>765</v>
      </c>
      <c r="K1956" s="35" t="n">
        <v>65179</v>
      </c>
      <c r="L1956" s="36" t="n">
        <v>3.2</v>
      </c>
      <c r="M1956" s="37" t="n">
        <v>2000</v>
      </c>
      <c r="N1956" s="37" t="n">
        <v>15000</v>
      </c>
      <c r="O1956" s="37" t="n">
        <v>2</v>
      </c>
      <c r="P1956" s="33" t="s">
        <v>760</v>
      </c>
    </row>
    <row r="1957" customFormat="false" ht="15" hidden="false" customHeight="false" outlineLevel="0" collapsed="false">
      <c r="A1957" s="33" t="s">
        <v>7623</v>
      </c>
      <c r="B1957" s="33"/>
      <c r="C1957" s="33" t="s">
        <v>1683</v>
      </c>
      <c r="D1957" s="33" t="s">
        <v>3118</v>
      </c>
      <c r="E1957" s="33" t="s">
        <v>3336</v>
      </c>
      <c r="F1957" s="33" t="s">
        <v>685</v>
      </c>
      <c r="G1957" s="33" t="s">
        <v>686</v>
      </c>
      <c r="H1957" s="33" t="s">
        <v>750</v>
      </c>
      <c r="I1957" s="33" t="n">
        <v>314</v>
      </c>
      <c r="J1957" s="33" t="s">
        <v>746</v>
      </c>
      <c r="K1957" s="35" t="n">
        <v>73482</v>
      </c>
      <c r="L1957" s="36" t="n">
        <v>5.2</v>
      </c>
      <c r="M1957" s="37" t="n">
        <v>500</v>
      </c>
      <c r="N1957" s="37" t="n">
        <v>5400</v>
      </c>
      <c r="O1957" s="37" t="n">
        <v>1</v>
      </c>
      <c r="P1957" s="33" t="s">
        <v>760</v>
      </c>
    </row>
    <row r="1958" customFormat="false" ht="15" hidden="false" customHeight="false" outlineLevel="0" collapsed="false">
      <c r="A1958" s="33" t="s">
        <v>7624</v>
      </c>
      <c r="B1958" s="33" t="s">
        <v>7625</v>
      </c>
      <c r="C1958" s="33" t="s">
        <v>7626</v>
      </c>
      <c r="D1958" s="33" t="s">
        <v>7627</v>
      </c>
      <c r="E1958" s="33" t="s">
        <v>852</v>
      </c>
      <c r="F1958" s="33" t="s">
        <v>685</v>
      </c>
      <c r="G1958" s="33" t="s">
        <v>686</v>
      </c>
      <c r="H1958" s="33" t="s">
        <v>733</v>
      </c>
      <c r="I1958" s="33" t="n">
        <v>314</v>
      </c>
      <c r="J1958" s="33" t="s">
        <v>864</v>
      </c>
      <c r="K1958" s="35" t="n">
        <v>68380</v>
      </c>
      <c r="L1958" s="36" t="n">
        <v>3.6</v>
      </c>
      <c r="M1958" s="37" t="n">
        <v>0</v>
      </c>
      <c r="N1958" s="37" t="n">
        <v>2920</v>
      </c>
      <c r="O1958" s="37" t="n">
        <v>0</v>
      </c>
      <c r="P1958" s="33" t="s">
        <v>742</v>
      </c>
    </row>
    <row r="1959" customFormat="false" ht="15" hidden="false" customHeight="false" outlineLevel="0" collapsed="false">
      <c r="A1959" s="33" t="s">
        <v>7628</v>
      </c>
      <c r="B1959" s="33" t="s">
        <v>7629</v>
      </c>
      <c r="C1959" s="33" t="s">
        <v>7630</v>
      </c>
      <c r="D1959" s="33" t="s">
        <v>3561</v>
      </c>
      <c r="E1959" s="33" t="s">
        <v>5913</v>
      </c>
      <c r="F1959" s="33" t="s">
        <v>685</v>
      </c>
      <c r="G1959" s="33" t="s">
        <v>686</v>
      </c>
      <c r="H1959" s="33" t="s">
        <v>687</v>
      </c>
      <c r="I1959" s="33" t="n">
        <v>315</v>
      </c>
      <c r="J1959" s="33" t="s">
        <v>864</v>
      </c>
      <c r="K1959" s="35" t="n">
        <v>74689</v>
      </c>
      <c r="L1959" s="36" t="n">
        <v>5</v>
      </c>
      <c r="M1959" s="37" t="n">
        <v>100</v>
      </c>
      <c r="N1959" s="37" t="n">
        <v>6000</v>
      </c>
      <c r="O1959" s="37" t="n">
        <v>11</v>
      </c>
      <c r="P1959" s="33" t="s">
        <v>692</v>
      </c>
    </row>
    <row r="1960" customFormat="false" ht="15" hidden="false" customHeight="false" outlineLevel="0" collapsed="false">
      <c r="A1960" s="33" t="s">
        <v>7631</v>
      </c>
      <c r="B1960" s="33" t="s">
        <v>7632</v>
      </c>
      <c r="C1960" s="33" t="s">
        <v>7633</v>
      </c>
      <c r="D1960" s="33" t="s">
        <v>736</v>
      </c>
      <c r="E1960" s="33" t="s">
        <v>3375</v>
      </c>
      <c r="F1960" s="33" t="s">
        <v>685</v>
      </c>
      <c r="G1960" s="33" t="s">
        <v>686</v>
      </c>
      <c r="H1960" s="33" t="s">
        <v>750</v>
      </c>
      <c r="I1960" s="33" t="n">
        <v>315</v>
      </c>
      <c r="J1960" s="33" t="s">
        <v>864</v>
      </c>
      <c r="K1960" s="35" t="n">
        <v>63329</v>
      </c>
      <c r="L1960" s="36" t="n">
        <v>3.4</v>
      </c>
      <c r="M1960" s="37" t="n">
        <v>0</v>
      </c>
      <c r="N1960" s="37" t="n">
        <v>8000</v>
      </c>
      <c r="O1960" s="37" t="n">
        <v>0</v>
      </c>
      <c r="P1960" s="33" t="s">
        <v>688</v>
      </c>
    </row>
    <row r="1961" customFormat="false" ht="15" hidden="false" customHeight="false" outlineLevel="0" collapsed="false">
      <c r="A1961" s="33" t="s">
        <v>7634</v>
      </c>
      <c r="B1961" s="33"/>
      <c r="C1961" s="33" t="s">
        <v>7635</v>
      </c>
      <c r="D1961" s="33" t="s">
        <v>7636</v>
      </c>
      <c r="E1961" s="33" t="s">
        <v>4368</v>
      </c>
      <c r="F1961" s="33" t="s">
        <v>685</v>
      </c>
      <c r="G1961" s="33" t="s">
        <v>686</v>
      </c>
      <c r="H1961" s="33" t="s">
        <v>687</v>
      </c>
      <c r="I1961" s="33" t="n">
        <v>316</v>
      </c>
      <c r="J1961" s="33" t="s">
        <v>789</v>
      </c>
      <c r="K1961" s="35" t="n">
        <v>80660</v>
      </c>
      <c r="L1961" s="36" t="n">
        <v>6</v>
      </c>
      <c r="M1961" s="37" t="n">
        <v>600</v>
      </c>
      <c r="N1961" s="37" t="n">
        <v>12500</v>
      </c>
      <c r="O1961" s="37" t="n">
        <v>1</v>
      </c>
      <c r="P1961" s="33" t="s">
        <v>742</v>
      </c>
    </row>
    <row r="1962" customFormat="false" ht="15" hidden="false" customHeight="false" outlineLevel="0" collapsed="false">
      <c r="A1962" s="33" t="s">
        <v>7637</v>
      </c>
      <c r="B1962" s="33" t="s">
        <v>7638</v>
      </c>
      <c r="C1962" s="33" t="s">
        <v>7639</v>
      </c>
      <c r="D1962" s="33" t="s">
        <v>7640</v>
      </c>
      <c r="E1962" s="33" t="s">
        <v>2677</v>
      </c>
      <c r="F1962" s="33" t="s">
        <v>685</v>
      </c>
      <c r="G1962" s="33" t="s">
        <v>686</v>
      </c>
      <c r="H1962" s="33" t="s">
        <v>687</v>
      </c>
      <c r="I1962" s="33" t="n">
        <v>316</v>
      </c>
      <c r="J1962" s="33" t="s">
        <v>751</v>
      </c>
      <c r="K1962" s="35" t="n">
        <v>65193</v>
      </c>
      <c r="L1962" s="36" t="n">
        <v>3.2</v>
      </c>
      <c r="M1962" s="37" t="n">
        <v>6212</v>
      </c>
      <c r="N1962" s="37" t="n">
        <v>4320</v>
      </c>
      <c r="O1962" s="37" t="n">
        <v>1</v>
      </c>
      <c r="P1962" s="33" t="s">
        <v>692</v>
      </c>
    </row>
    <row r="1963" customFormat="false" ht="15" hidden="false" customHeight="false" outlineLevel="0" collapsed="false">
      <c r="A1963" s="33" t="s">
        <v>7641</v>
      </c>
      <c r="B1963" s="33" t="s">
        <v>7642</v>
      </c>
      <c r="C1963" s="33" t="s">
        <v>7643</v>
      </c>
      <c r="D1963" s="33" t="s">
        <v>7644</v>
      </c>
      <c r="E1963" s="33" t="s">
        <v>6538</v>
      </c>
      <c r="F1963" s="33" t="s">
        <v>685</v>
      </c>
      <c r="G1963" s="33" t="s">
        <v>686</v>
      </c>
      <c r="H1963" s="33" t="s">
        <v>687</v>
      </c>
      <c r="I1963" s="33" t="n">
        <v>316</v>
      </c>
      <c r="J1963" s="33" t="s">
        <v>765</v>
      </c>
      <c r="K1963" s="35" t="n">
        <v>57431</v>
      </c>
      <c r="L1963" s="36" t="n">
        <v>2.4</v>
      </c>
      <c r="M1963" s="37" t="n">
        <v>400</v>
      </c>
      <c r="N1963" s="37" t="n">
        <v>12000</v>
      </c>
      <c r="O1963" s="37" t="n">
        <v>0</v>
      </c>
      <c r="P1963" s="33" t="s">
        <v>700</v>
      </c>
    </row>
    <row r="1964" customFormat="false" ht="15" hidden="false" customHeight="false" outlineLevel="0" collapsed="false">
      <c r="A1964" s="33" t="s">
        <v>7645</v>
      </c>
      <c r="B1964" s="33" t="s">
        <v>7646</v>
      </c>
      <c r="C1964" s="33" t="s">
        <v>7647</v>
      </c>
      <c r="D1964" s="33" t="s">
        <v>7648</v>
      </c>
      <c r="E1964" s="33" t="s">
        <v>792</v>
      </c>
      <c r="F1964" s="33" t="s">
        <v>685</v>
      </c>
      <c r="G1964" s="33" t="s">
        <v>686</v>
      </c>
      <c r="H1964" s="33" t="s">
        <v>750</v>
      </c>
      <c r="I1964" s="33" t="n">
        <v>316</v>
      </c>
      <c r="J1964" s="33" t="s">
        <v>789</v>
      </c>
      <c r="K1964" s="35" t="n">
        <v>75486</v>
      </c>
      <c r="L1964" s="36" t="n">
        <v>4.6</v>
      </c>
      <c r="M1964" s="37" t="n">
        <v>3060</v>
      </c>
      <c r="N1964" s="37" t="n">
        <v>1200</v>
      </c>
      <c r="O1964" s="37" t="n">
        <v>0</v>
      </c>
      <c r="P1964" s="33" t="s">
        <v>760</v>
      </c>
    </row>
    <row r="1965" customFormat="false" ht="15" hidden="false" customHeight="false" outlineLevel="0" collapsed="false">
      <c r="A1965" s="33" t="s">
        <v>7649</v>
      </c>
      <c r="B1965" s="33" t="s">
        <v>7650</v>
      </c>
      <c r="C1965" s="33" t="s">
        <v>7651</v>
      </c>
      <c r="D1965" s="33" t="s">
        <v>7652</v>
      </c>
      <c r="E1965" s="33" t="s">
        <v>852</v>
      </c>
      <c r="F1965" s="33" t="s">
        <v>685</v>
      </c>
      <c r="G1965" s="33" t="s">
        <v>686</v>
      </c>
      <c r="H1965" s="33" t="s">
        <v>750</v>
      </c>
      <c r="I1965" s="33" t="n">
        <v>316</v>
      </c>
      <c r="J1965" s="33" t="s">
        <v>849</v>
      </c>
      <c r="K1965" s="35" t="n">
        <v>72348</v>
      </c>
      <c r="L1965" s="36" t="n">
        <v>3.7</v>
      </c>
      <c r="M1965" s="37" t="n">
        <v>0</v>
      </c>
      <c r="N1965" s="37" t="n">
        <v>1500</v>
      </c>
      <c r="O1965" s="37" t="n">
        <v>0</v>
      </c>
      <c r="P1965" s="33" t="s">
        <v>723</v>
      </c>
    </row>
    <row r="1966" customFormat="false" ht="15" hidden="false" customHeight="false" outlineLevel="0" collapsed="false">
      <c r="A1966" s="33" t="s">
        <v>7653</v>
      </c>
      <c r="B1966" s="33" t="s">
        <v>7654</v>
      </c>
      <c r="C1966" s="33" t="s">
        <v>7655</v>
      </c>
      <c r="D1966" s="33" t="s">
        <v>7656</v>
      </c>
      <c r="E1966" s="33" t="s">
        <v>4472</v>
      </c>
      <c r="F1966" s="33" t="s">
        <v>685</v>
      </c>
      <c r="G1966" s="33" t="s">
        <v>686</v>
      </c>
      <c r="H1966" s="33" t="s">
        <v>687</v>
      </c>
      <c r="I1966" s="33" t="n">
        <v>317</v>
      </c>
      <c r="J1966" s="33" t="s">
        <v>751</v>
      </c>
      <c r="K1966" s="35" t="n">
        <v>81741</v>
      </c>
      <c r="L1966" s="36" t="n">
        <v>5.6</v>
      </c>
      <c r="M1966" s="37" t="n">
        <v>48</v>
      </c>
      <c r="N1966" s="37" t="n">
        <v>1140</v>
      </c>
      <c r="O1966" s="37" t="n">
        <v>0</v>
      </c>
      <c r="P1966" s="33" t="s">
        <v>692</v>
      </c>
    </row>
    <row r="1967" customFormat="false" ht="15" hidden="false" customHeight="false" outlineLevel="0" collapsed="false">
      <c r="A1967" s="33" t="s">
        <v>7657</v>
      </c>
      <c r="B1967" s="33"/>
      <c r="C1967" s="33" t="s">
        <v>7658</v>
      </c>
      <c r="D1967" s="33" t="s">
        <v>7658</v>
      </c>
      <c r="E1967" s="33" t="s">
        <v>852</v>
      </c>
      <c r="F1967" s="33" t="s">
        <v>685</v>
      </c>
      <c r="G1967" s="33" t="s">
        <v>686</v>
      </c>
      <c r="H1967" s="33" t="s">
        <v>687</v>
      </c>
      <c r="I1967" s="33" t="n">
        <v>318</v>
      </c>
      <c r="J1967" s="33" t="s">
        <v>864</v>
      </c>
      <c r="K1967" s="35" t="n">
        <v>71988</v>
      </c>
      <c r="L1967" s="36" t="n">
        <v>4.4</v>
      </c>
      <c r="M1967" s="37" t="n">
        <v>0</v>
      </c>
      <c r="N1967" s="37" t="n">
        <v>500</v>
      </c>
      <c r="O1967" s="37" t="n">
        <v>0</v>
      </c>
      <c r="P1967" s="33" t="s">
        <v>742</v>
      </c>
    </row>
    <row r="1968" customFormat="false" ht="15" hidden="false" customHeight="false" outlineLevel="0" collapsed="false">
      <c r="A1968" s="33" t="s">
        <v>7659</v>
      </c>
      <c r="B1968" s="33" t="s">
        <v>7660</v>
      </c>
      <c r="C1968" s="33" t="s">
        <v>7661</v>
      </c>
      <c r="D1968" s="33" t="s">
        <v>7662</v>
      </c>
      <c r="E1968" s="33" t="s">
        <v>852</v>
      </c>
      <c r="F1968" s="33" t="s">
        <v>685</v>
      </c>
      <c r="G1968" s="33" t="s">
        <v>686</v>
      </c>
      <c r="H1968" s="33" t="s">
        <v>687</v>
      </c>
      <c r="I1968" s="33" t="n">
        <v>318</v>
      </c>
      <c r="J1968" s="33" t="s">
        <v>864</v>
      </c>
      <c r="K1968" s="35" t="n">
        <v>76339</v>
      </c>
      <c r="L1968" s="36" t="n">
        <v>4.7</v>
      </c>
      <c r="M1968" s="37" t="n">
        <v>15</v>
      </c>
      <c r="N1968" s="37" t="n">
        <v>2600</v>
      </c>
      <c r="O1968" s="37" t="n">
        <v>0</v>
      </c>
      <c r="P1968" s="33" t="s">
        <v>723</v>
      </c>
    </row>
    <row r="1969" customFormat="false" ht="15" hidden="false" customHeight="false" outlineLevel="0" collapsed="false">
      <c r="A1969" s="33" t="s">
        <v>7663</v>
      </c>
      <c r="B1969" s="33" t="s">
        <v>7663</v>
      </c>
      <c r="C1969" s="33" t="s">
        <v>7664</v>
      </c>
      <c r="D1969" s="33" t="s">
        <v>7665</v>
      </c>
      <c r="E1969" s="33"/>
      <c r="F1969" s="33" t="s">
        <v>685</v>
      </c>
      <c r="G1969" s="33" t="s">
        <v>686</v>
      </c>
      <c r="H1969" s="33" t="s">
        <v>687</v>
      </c>
      <c r="I1969" s="33" t="n">
        <v>319</v>
      </c>
      <c r="J1969" s="33" t="s">
        <v>720</v>
      </c>
      <c r="K1969" s="35"/>
      <c r="L1969" s="36"/>
      <c r="M1969" s="37" t="n">
        <v>0</v>
      </c>
      <c r="N1969" s="37" t="n">
        <v>0</v>
      </c>
      <c r="O1969" s="37" t="n">
        <v>0</v>
      </c>
      <c r="P1969" s="33"/>
    </row>
    <row r="1970" customFormat="false" ht="15" hidden="false" customHeight="false" outlineLevel="0" collapsed="false">
      <c r="A1970" s="33" t="s">
        <v>7666</v>
      </c>
      <c r="B1970" s="33" t="s">
        <v>7667</v>
      </c>
      <c r="C1970" s="33" t="s">
        <v>7668</v>
      </c>
      <c r="D1970" s="33" t="s">
        <v>7669</v>
      </c>
      <c r="E1970" s="33" t="s">
        <v>6538</v>
      </c>
      <c r="F1970" s="33" t="s">
        <v>685</v>
      </c>
      <c r="G1970" s="33" t="s">
        <v>686</v>
      </c>
      <c r="H1970" s="33" t="s">
        <v>687</v>
      </c>
      <c r="I1970" s="33" t="n">
        <v>320</v>
      </c>
      <c r="J1970" s="33" t="s">
        <v>751</v>
      </c>
      <c r="K1970" s="35" t="n">
        <v>73691</v>
      </c>
      <c r="L1970" s="36" t="n">
        <v>4.5</v>
      </c>
      <c r="M1970" s="37" t="n">
        <v>879</v>
      </c>
      <c r="N1970" s="37" t="n">
        <v>15941</v>
      </c>
      <c r="O1970" s="37" t="n">
        <v>11</v>
      </c>
      <c r="P1970" s="33" t="s">
        <v>760</v>
      </c>
    </row>
    <row r="1971" customFormat="false" ht="15" hidden="false" customHeight="false" outlineLevel="0" collapsed="false">
      <c r="A1971" s="33" t="s">
        <v>7670</v>
      </c>
      <c r="B1971" s="33"/>
      <c r="C1971" s="33" t="s">
        <v>7671</v>
      </c>
      <c r="D1971" s="33" t="s">
        <v>7672</v>
      </c>
      <c r="E1971" s="33" t="s">
        <v>3995</v>
      </c>
      <c r="F1971" s="33" t="s">
        <v>883</v>
      </c>
      <c r="G1971" s="33" t="s">
        <v>686</v>
      </c>
      <c r="H1971" s="33" t="s">
        <v>687</v>
      </c>
      <c r="I1971" s="33" t="n">
        <v>320</v>
      </c>
      <c r="J1971" s="33" t="s">
        <v>703</v>
      </c>
      <c r="K1971" s="35" t="n">
        <v>74992</v>
      </c>
      <c r="L1971" s="36" t="n">
        <v>4.3</v>
      </c>
      <c r="M1971" s="37" t="n">
        <v>0</v>
      </c>
      <c r="N1971" s="37" t="n">
        <v>0</v>
      </c>
      <c r="O1971" s="37" t="n">
        <v>0</v>
      </c>
      <c r="P1971" s="33"/>
    </row>
    <row r="1972" customFormat="false" ht="15" hidden="false" customHeight="false" outlineLevel="0" collapsed="false">
      <c r="A1972" s="33" t="s">
        <v>7673</v>
      </c>
      <c r="B1972" s="33" t="s">
        <v>7674</v>
      </c>
      <c r="C1972" s="33" t="s">
        <v>7675</v>
      </c>
      <c r="D1972" s="33" t="s">
        <v>7676</v>
      </c>
      <c r="E1972" s="33" t="s">
        <v>7335</v>
      </c>
      <c r="F1972" s="33" t="s">
        <v>685</v>
      </c>
      <c r="G1972" s="33" t="s">
        <v>686</v>
      </c>
      <c r="H1972" s="33" t="s">
        <v>733</v>
      </c>
      <c r="I1972" s="33" t="n">
        <v>320</v>
      </c>
      <c r="J1972" s="33" t="s">
        <v>789</v>
      </c>
      <c r="K1972" s="35" t="n">
        <v>84240</v>
      </c>
      <c r="L1972" s="36" t="n">
        <v>6.3</v>
      </c>
      <c r="M1972" s="37" t="n">
        <v>3640</v>
      </c>
      <c r="N1972" s="37" t="n">
        <v>22652</v>
      </c>
      <c r="O1972" s="37" t="n">
        <v>4</v>
      </c>
      <c r="P1972" s="33" t="s">
        <v>700</v>
      </c>
    </row>
    <row r="1973" customFormat="false" ht="15" hidden="false" customHeight="false" outlineLevel="0" collapsed="false">
      <c r="A1973" s="33" t="s">
        <v>7677</v>
      </c>
      <c r="B1973" s="33" t="s">
        <v>7678</v>
      </c>
      <c r="C1973" s="33" t="s">
        <v>7679</v>
      </c>
      <c r="D1973" s="33" t="s">
        <v>7680</v>
      </c>
      <c r="E1973" s="33" t="s">
        <v>5779</v>
      </c>
      <c r="F1973" s="33" t="s">
        <v>685</v>
      </c>
      <c r="G1973" s="33" t="s">
        <v>686</v>
      </c>
      <c r="H1973" s="33" t="s">
        <v>687</v>
      </c>
      <c r="I1973" s="33" t="n">
        <v>321</v>
      </c>
      <c r="J1973" s="33" t="s">
        <v>703</v>
      </c>
      <c r="K1973" s="35" t="n">
        <v>68179</v>
      </c>
      <c r="L1973" s="36" t="n">
        <v>3.8</v>
      </c>
      <c r="M1973" s="37" t="n">
        <v>2381</v>
      </c>
      <c r="N1973" s="37" t="n">
        <v>6849</v>
      </c>
      <c r="O1973" s="37" t="n">
        <v>0</v>
      </c>
      <c r="P1973" s="33" t="s">
        <v>723</v>
      </c>
    </row>
    <row r="1974" customFormat="false" ht="15" hidden="false" customHeight="false" outlineLevel="0" collapsed="false">
      <c r="A1974" s="33" t="s">
        <v>7681</v>
      </c>
      <c r="B1974" s="33"/>
      <c r="C1974" s="33" t="s">
        <v>7682</v>
      </c>
      <c r="D1974" s="33" t="s">
        <v>7683</v>
      </c>
      <c r="E1974" s="33" t="s">
        <v>2677</v>
      </c>
      <c r="F1974" s="33" t="s">
        <v>685</v>
      </c>
      <c r="G1974" s="33" t="s">
        <v>686</v>
      </c>
      <c r="H1974" s="33" t="s">
        <v>750</v>
      </c>
      <c r="I1974" s="33" t="n">
        <v>321</v>
      </c>
      <c r="J1974" s="33" t="s">
        <v>751</v>
      </c>
      <c r="K1974" s="35" t="n">
        <v>73802</v>
      </c>
      <c r="L1974" s="36" t="n">
        <v>4.7</v>
      </c>
      <c r="M1974" s="37" t="n">
        <v>15000</v>
      </c>
      <c r="N1974" s="37" t="n">
        <v>15000</v>
      </c>
      <c r="O1974" s="37" t="n">
        <v>0</v>
      </c>
      <c r="P1974" s="33" t="s">
        <v>742</v>
      </c>
    </row>
    <row r="1975" customFormat="false" ht="15" hidden="false" customHeight="false" outlineLevel="0" collapsed="false">
      <c r="A1975" s="33" t="s">
        <v>7684</v>
      </c>
      <c r="B1975" s="33"/>
      <c r="C1975" s="33" t="s">
        <v>7685</v>
      </c>
      <c r="D1975" s="33" t="s">
        <v>7686</v>
      </c>
      <c r="E1975" s="33" t="s">
        <v>5779</v>
      </c>
      <c r="F1975" s="33" t="s">
        <v>883</v>
      </c>
      <c r="G1975" s="33" t="s">
        <v>686</v>
      </c>
      <c r="H1975" s="33" t="s">
        <v>904</v>
      </c>
      <c r="I1975" s="33" t="n">
        <v>322</v>
      </c>
      <c r="J1975" s="33" t="s">
        <v>703</v>
      </c>
      <c r="K1975" s="35" t="n">
        <v>68623</v>
      </c>
      <c r="L1975" s="36" t="n">
        <v>3.7</v>
      </c>
      <c r="M1975" s="37" t="n">
        <v>0</v>
      </c>
      <c r="N1975" s="37" t="n">
        <v>0</v>
      </c>
      <c r="O1975" s="37" t="n">
        <v>2</v>
      </c>
      <c r="P1975" s="33"/>
    </row>
    <row r="1976" customFormat="false" ht="15" hidden="false" customHeight="false" outlineLevel="0" collapsed="false">
      <c r="A1976" s="33" t="s">
        <v>7687</v>
      </c>
      <c r="B1976" s="33" t="s">
        <v>7688</v>
      </c>
      <c r="C1976" s="33" t="s">
        <v>7689</v>
      </c>
      <c r="D1976" s="33" t="s">
        <v>7690</v>
      </c>
      <c r="E1976" s="33" t="s">
        <v>6901</v>
      </c>
      <c r="F1976" s="33" t="s">
        <v>685</v>
      </c>
      <c r="G1976" s="33" t="s">
        <v>686</v>
      </c>
      <c r="H1976" s="33" t="s">
        <v>687</v>
      </c>
      <c r="I1976" s="33" t="n">
        <v>322</v>
      </c>
      <c r="J1976" s="33" t="s">
        <v>751</v>
      </c>
      <c r="K1976" s="35" t="n">
        <v>94350</v>
      </c>
      <c r="L1976" s="36" t="n">
        <v>8.7</v>
      </c>
      <c r="M1976" s="37" t="n">
        <v>2800</v>
      </c>
      <c r="N1976" s="37" t="n">
        <v>13000</v>
      </c>
      <c r="O1976" s="37" t="n">
        <v>1</v>
      </c>
      <c r="P1976" s="33" t="s">
        <v>711</v>
      </c>
    </row>
    <row r="1977" customFormat="false" ht="15" hidden="false" customHeight="false" outlineLevel="0" collapsed="false">
      <c r="A1977" s="33" t="s">
        <v>7691</v>
      </c>
      <c r="B1977" s="33" t="s">
        <v>7692</v>
      </c>
      <c r="C1977" s="33" t="s">
        <v>7693</v>
      </c>
      <c r="D1977" s="33" t="s">
        <v>7694</v>
      </c>
      <c r="E1977" s="33" t="s">
        <v>7574</v>
      </c>
      <c r="F1977" s="33" t="s">
        <v>685</v>
      </c>
      <c r="G1977" s="33" t="s">
        <v>686</v>
      </c>
      <c r="H1977" s="33" t="s">
        <v>798</v>
      </c>
      <c r="I1977" s="33" t="n">
        <v>322</v>
      </c>
      <c r="J1977" s="33" t="s">
        <v>698</v>
      </c>
      <c r="K1977" s="35" t="n">
        <v>71646</v>
      </c>
      <c r="L1977" s="36" t="n">
        <v>5</v>
      </c>
      <c r="M1977" s="37" t="n">
        <v>3104</v>
      </c>
      <c r="N1977" s="37" t="n">
        <v>9178</v>
      </c>
      <c r="O1977" s="37" t="n">
        <v>10</v>
      </c>
      <c r="P1977" s="33" t="s">
        <v>742</v>
      </c>
    </row>
    <row r="1978" customFormat="false" ht="15" hidden="false" customHeight="false" outlineLevel="0" collapsed="false">
      <c r="A1978" s="33" t="s">
        <v>7695</v>
      </c>
      <c r="B1978" s="33" t="s">
        <v>7696</v>
      </c>
      <c r="C1978" s="33" t="s">
        <v>7697</v>
      </c>
      <c r="D1978" s="33" t="s">
        <v>7698</v>
      </c>
      <c r="E1978" s="33" t="s">
        <v>2215</v>
      </c>
      <c r="F1978" s="33" t="s">
        <v>685</v>
      </c>
      <c r="G1978" s="33" t="s">
        <v>686</v>
      </c>
      <c r="H1978" s="33" t="s">
        <v>750</v>
      </c>
      <c r="I1978" s="33" t="n">
        <v>322</v>
      </c>
      <c r="J1978" s="33" t="s">
        <v>751</v>
      </c>
      <c r="K1978" s="35" t="n">
        <v>74593</v>
      </c>
      <c r="L1978" s="36" t="n">
        <v>4.4</v>
      </c>
      <c r="M1978" s="37" t="n">
        <v>2700</v>
      </c>
      <c r="N1978" s="37" t="n">
        <v>18300</v>
      </c>
      <c r="O1978" s="37" t="n">
        <v>1</v>
      </c>
      <c r="P1978" s="33" t="s">
        <v>688</v>
      </c>
    </row>
    <row r="1979" customFormat="false" ht="15" hidden="false" customHeight="false" outlineLevel="0" collapsed="false">
      <c r="A1979" s="33" t="s">
        <v>7699</v>
      </c>
      <c r="B1979" s="33" t="s">
        <v>7700</v>
      </c>
      <c r="C1979" s="33" t="s">
        <v>7701</v>
      </c>
      <c r="D1979" s="33" t="s">
        <v>7702</v>
      </c>
      <c r="E1979" s="33" t="s">
        <v>5913</v>
      </c>
      <c r="F1979" s="33" t="s">
        <v>685</v>
      </c>
      <c r="G1979" s="33" t="s">
        <v>686</v>
      </c>
      <c r="H1979" s="33" t="s">
        <v>687</v>
      </c>
      <c r="I1979" s="33" t="n">
        <v>323</v>
      </c>
      <c r="J1979" s="33" t="s">
        <v>864</v>
      </c>
      <c r="K1979" s="35" t="n">
        <v>74579</v>
      </c>
      <c r="L1979" s="36" t="n">
        <v>5</v>
      </c>
      <c r="M1979" s="37" t="n">
        <v>12908</v>
      </c>
      <c r="N1979" s="37" t="n">
        <v>29426</v>
      </c>
      <c r="O1979" s="37" t="n">
        <v>57</v>
      </c>
      <c r="P1979" s="33" t="s">
        <v>723</v>
      </c>
    </row>
    <row r="1980" customFormat="false" ht="15" hidden="false" customHeight="false" outlineLevel="0" collapsed="false">
      <c r="A1980" s="33" t="s">
        <v>7703</v>
      </c>
      <c r="B1980" s="33" t="s">
        <v>7704</v>
      </c>
      <c r="C1980" s="33" t="s">
        <v>7705</v>
      </c>
      <c r="D1980" s="33" t="s">
        <v>7706</v>
      </c>
      <c r="E1980" s="33" t="s">
        <v>6538</v>
      </c>
      <c r="F1980" s="33" t="s">
        <v>685</v>
      </c>
      <c r="G1980" s="33" t="s">
        <v>686</v>
      </c>
      <c r="H1980" s="33" t="s">
        <v>733</v>
      </c>
      <c r="I1980" s="33" t="n">
        <v>323</v>
      </c>
      <c r="J1980" s="33" t="s">
        <v>864</v>
      </c>
      <c r="K1980" s="35" t="n">
        <v>87797</v>
      </c>
      <c r="L1980" s="36" t="n">
        <v>5.6</v>
      </c>
      <c r="M1980" s="37" t="n">
        <v>264</v>
      </c>
      <c r="N1980" s="37" t="n">
        <v>1420</v>
      </c>
      <c r="O1980" s="37" t="n">
        <v>0</v>
      </c>
      <c r="P1980" s="33" t="s">
        <v>760</v>
      </c>
    </row>
    <row r="1981" customFormat="false" ht="15" hidden="false" customHeight="false" outlineLevel="0" collapsed="false">
      <c r="A1981" s="33" t="s">
        <v>7707</v>
      </c>
      <c r="B1981" s="33" t="s">
        <v>7708</v>
      </c>
      <c r="C1981" s="33" t="s">
        <v>7709</v>
      </c>
      <c r="D1981" s="33" t="s">
        <v>7710</v>
      </c>
      <c r="E1981" s="33" t="s">
        <v>7120</v>
      </c>
      <c r="F1981" s="33" t="s">
        <v>685</v>
      </c>
      <c r="G1981" s="33" t="s">
        <v>686</v>
      </c>
      <c r="H1981" s="33" t="s">
        <v>687</v>
      </c>
      <c r="I1981" s="33" t="n">
        <v>323</v>
      </c>
      <c r="J1981" s="33" t="s">
        <v>703</v>
      </c>
      <c r="K1981" s="35" t="n">
        <v>83748</v>
      </c>
      <c r="L1981" s="36" t="n">
        <v>5.9</v>
      </c>
      <c r="M1981" s="37" t="n">
        <v>1200</v>
      </c>
      <c r="N1981" s="37" t="n">
        <v>4000</v>
      </c>
      <c r="O1981" s="37" t="n">
        <v>0</v>
      </c>
      <c r="P1981" s="33" t="s">
        <v>692</v>
      </c>
    </row>
    <row r="1982" customFormat="false" ht="15" hidden="false" customHeight="false" outlineLevel="0" collapsed="false">
      <c r="A1982" s="33" t="s">
        <v>7711</v>
      </c>
      <c r="B1982" s="33" t="s">
        <v>7712</v>
      </c>
      <c r="C1982" s="33" t="s">
        <v>7713</v>
      </c>
      <c r="D1982" s="33" t="s">
        <v>7714</v>
      </c>
      <c r="E1982" s="33" t="s">
        <v>3336</v>
      </c>
      <c r="F1982" s="33" t="s">
        <v>685</v>
      </c>
      <c r="G1982" s="33" t="s">
        <v>686</v>
      </c>
      <c r="H1982" s="33" t="s">
        <v>6328</v>
      </c>
      <c r="I1982" s="33" t="n">
        <v>323</v>
      </c>
      <c r="J1982" s="33" t="s">
        <v>746</v>
      </c>
      <c r="K1982" s="35" t="n">
        <v>73997</v>
      </c>
      <c r="L1982" s="36" t="n">
        <v>5.3</v>
      </c>
      <c r="M1982" s="37" t="n">
        <v>14287</v>
      </c>
      <c r="N1982" s="37" t="n">
        <v>17647</v>
      </c>
      <c r="O1982" s="37" t="n">
        <v>43</v>
      </c>
      <c r="P1982" s="33" t="s">
        <v>692</v>
      </c>
    </row>
    <row r="1983" customFormat="false" ht="15" hidden="false" customHeight="false" outlineLevel="0" collapsed="false">
      <c r="A1983" s="33" t="s">
        <v>7715</v>
      </c>
      <c r="B1983" s="33" t="s">
        <v>7716</v>
      </c>
      <c r="C1983" s="33" t="s">
        <v>7717</v>
      </c>
      <c r="D1983" s="33" t="s">
        <v>7718</v>
      </c>
      <c r="E1983" s="33" t="s">
        <v>3336</v>
      </c>
      <c r="F1983" s="33" t="s">
        <v>685</v>
      </c>
      <c r="G1983" s="33" t="s">
        <v>686</v>
      </c>
      <c r="H1983" s="33" t="s">
        <v>750</v>
      </c>
      <c r="I1983" s="33" t="n">
        <v>323</v>
      </c>
      <c r="J1983" s="33" t="s">
        <v>746</v>
      </c>
      <c r="K1983" s="35" t="n">
        <v>73793</v>
      </c>
      <c r="L1983" s="36" t="n">
        <v>5.2</v>
      </c>
      <c r="M1983" s="37" t="n">
        <v>596</v>
      </c>
      <c r="N1983" s="37" t="n">
        <v>15063</v>
      </c>
      <c r="O1983" s="37" t="n">
        <v>1</v>
      </c>
      <c r="P1983" s="33" t="s">
        <v>688</v>
      </c>
    </row>
    <row r="1984" customFormat="false" ht="15" hidden="false" customHeight="false" outlineLevel="0" collapsed="false">
      <c r="A1984" s="33" t="s">
        <v>7719</v>
      </c>
      <c r="B1984" s="33" t="s">
        <v>7720</v>
      </c>
      <c r="C1984" s="33" t="s">
        <v>7721</v>
      </c>
      <c r="D1984" s="33" t="s">
        <v>7722</v>
      </c>
      <c r="E1984" s="33" t="s">
        <v>852</v>
      </c>
      <c r="F1984" s="33" t="s">
        <v>883</v>
      </c>
      <c r="G1984" s="33" t="s">
        <v>686</v>
      </c>
      <c r="H1984" s="33" t="s">
        <v>944</v>
      </c>
      <c r="I1984" s="33" t="n">
        <v>323</v>
      </c>
      <c r="J1984" s="33" t="s">
        <v>681</v>
      </c>
      <c r="K1984" s="35" t="n">
        <v>56404</v>
      </c>
      <c r="L1984" s="36" t="n">
        <v>2.6</v>
      </c>
      <c r="M1984" s="37" t="n">
        <v>0</v>
      </c>
      <c r="N1984" s="37" t="n">
        <v>0</v>
      </c>
      <c r="O1984" s="37" t="n">
        <v>0</v>
      </c>
      <c r="P1984" s="33"/>
    </row>
    <row r="1985" customFormat="false" ht="15" hidden="false" customHeight="false" outlineLevel="0" collapsed="false">
      <c r="A1985" s="33" t="s">
        <v>7723</v>
      </c>
      <c r="B1985" s="33" t="s">
        <v>7724</v>
      </c>
      <c r="C1985" s="33" t="s">
        <v>7725</v>
      </c>
      <c r="D1985" s="33" t="s">
        <v>7726</v>
      </c>
      <c r="E1985" s="33" t="s">
        <v>5913</v>
      </c>
      <c r="F1985" s="33" t="s">
        <v>685</v>
      </c>
      <c r="G1985" s="33" t="s">
        <v>686</v>
      </c>
      <c r="H1985" s="33" t="s">
        <v>687</v>
      </c>
      <c r="I1985" s="33" t="n">
        <v>324</v>
      </c>
      <c r="J1985" s="33" t="s">
        <v>765</v>
      </c>
      <c r="K1985" s="35" t="n">
        <v>59426</v>
      </c>
      <c r="L1985" s="36" t="n">
        <v>3</v>
      </c>
      <c r="M1985" s="37" t="n">
        <v>1600</v>
      </c>
      <c r="N1985" s="37" t="n">
        <v>6000</v>
      </c>
      <c r="O1985" s="37" t="n">
        <v>0</v>
      </c>
      <c r="P1985" s="33" t="s">
        <v>700</v>
      </c>
    </row>
    <row r="1986" customFormat="false" ht="15" hidden="false" customHeight="false" outlineLevel="0" collapsed="false">
      <c r="A1986" s="33" t="s">
        <v>7727</v>
      </c>
      <c r="B1986" s="33" t="s">
        <v>7728</v>
      </c>
      <c r="C1986" s="33" t="s">
        <v>7729</v>
      </c>
      <c r="D1986" s="33" t="s">
        <v>7730</v>
      </c>
      <c r="E1986" s="33" t="s">
        <v>5913</v>
      </c>
      <c r="F1986" s="33" t="s">
        <v>685</v>
      </c>
      <c r="G1986" s="33" t="s">
        <v>686</v>
      </c>
      <c r="H1986" s="33" t="s">
        <v>687</v>
      </c>
      <c r="I1986" s="33" t="n">
        <v>324</v>
      </c>
      <c r="J1986" s="33" t="s">
        <v>864</v>
      </c>
      <c r="K1986" s="35" t="n">
        <v>74921</v>
      </c>
      <c r="L1986" s="36" t="n">
        <v>5.1</v>
      </c>
      <c r="M1986" s="37" t="n">
        <v>1000</v>
      </c>
      <c r="N1986" s="37" t="n">
        <v>7000</v>
      </c>
      <c r="O1986" s="37" t="n">
        <v>3</v>
      </c>
      <c r="P1986" s="33" t="s">
        <v>688</v>
      </c>
    </row>
    <row r="1987" customFormat="false" ht="15" hidden="false" customHeight="false" outlineLevel="0" collapsed="false">
      <c r="A1987" s="33" t="s">
        <v>7731</v>
      </c>
      <c r="B1987" s="33" t="s">
        <v>7732</v>
      </c>
      <c r="C1987" s="33" t="s">
        <v>7733</v>
      </c>
      <c r="D1987" s="33" t="s">
        <v>7734</v>
      </c>
      <c r="E1987" s="33" t="s">
        <v>5913</v>
      </c>
      <c r="F1987" s="33" t="s">
        <v>685</v>
      </c>
      <c r="G1987" s="33" t="s">
        <v>686</v>
      </c>
      <c r="H1987" s="33" t="s">
        <v>687</v>
      </c>
      <c r="I1987" s="33" t="n">
        <v>324</v>
      </c>
      <c r="J1987" s="33" t="s">
        <v>785</v>
      </c>
      <c r="K1987" s="35" t="n">
        <v>69155</v>
      </c>
      <c r="L1987" s="36" t="n">
        <v>4.2</v>
      </c>
      <c r="M1987" s="37" t="n">
        <v>2200</v>
      </c>
      <c r="N1987" s="37" t="n">
        <v>35000</v>
      </c>
      <c r="O1987" s="37" t="n">
        <v>1</v>
      </c>
      <c r="P1987" s="33" t="s">
        <v>742</v>
      </c>
    </row>
    <row r="1988" customFormat="false" ht="15" hidden="false" customHeight="false" outlineLevel="0" collapsed="false">
      <c r="A1988" s="33" t="s">
        <v>7735</v>
      </c>
      <c r="B1988" s="33" t="s">
        <v>7736</v>
      </c>
      <c r="C1988" s="33" t="s">
        <v>7737</v>
      </c>
      <c r="D1988" s="33" t="s">
        <v>7738</v>
      </c>
      <c r="E1988" s="33" t="s">
        <v>3995</v>
      </c>
      <c r="F1988" s="33" t="s">
        <v>685</v>
      </c>
      <c r="G1988" s="33" t="s">
        <v>686</v>
      </c>
      <c r="H1988" s="33" t="s">
        <v>687</v>
      </c>
      <c r="I1988" s="33" t="n">
        <v>324</v>
      </c>
      <c r="J1988" s="33" t="s">
        <v>703</v>
      </c>
      <c r="K1988" s="35" t="n">
        <v>66634</v>
      </c>
      <c r="L1988" s="36" t="n">
        <v>3.7</v>
      </c>
      <c r="M1988" s="37" t="n">
        <v>0</v>
      </c>
      <c r="N1988" s="37" t="n">
        <v>2650</v>
      </c>
      <c r="O1988" s="37" t="n">
        <v>1</v>
      </c>
      <c r="P1988" s="33" t="s">
        <v>688</v>
      </c>
    </row>
    <row r="1989" customFormat="false" ht="15" hidden="false" customHeight="false" outlineLevel="0" collapsed="false">
      <c r="A1989" s="33" t="s">
        <v>7739</v>
      </c>
      <c r="B1989" s="33"/>
      <c r="C1989" s="33" t="s">
        <v>7740</v>
      </c>
      <c r="D1989" s="33" t="s">
        <v>5917</v>
      </c>
      <c r="E1989" s="33" t="s">
        <v>7574</v>
      </c>
      <c r="F1989" s="33" t="s">
        <v>685</v>
      </c>
      <c r="G1989" s="33" t="s">
        <v>686</v>
      </c>
      <c r="H1989" s="33" t="s">
        <v>687</v>
      </c>
      <c r="I1989" s="33" t="n">
        <v>324</v>
      </c>
      <c r="J1989" s="33" t="s">
        <v>698</v>
      </c>
      <c r="K1989" s="35" t="n">
        <v>70983</v>
      </c>
      <c r="L1989" s="36" t="n">
        <v>4.7</v>
      </c>
      <c r="M1989" s="37" t="n">
        <v>1500</v>
      </c>
      <c r="N1989" s="37" t="n">
        <v>20000</v>
      </c>
      <c r="O1989" s="37" t="n">
        <v>1</v>
      </c>
      <c r="P1989" s="33" t="s">
        <v>742</v>
      </c>
    </row>
    <row r="1990" customFormat="false" ht="15" hidden="false" customHeight="false" outlineLevel="0" collapsed="false">
      <c r="A1990" s="33" t="s">
        <v>7741</v>
      </c>
      <c r="B1990" s="33"/>
      <c r="C1990" s="33" t="s">
        <v>5518</v>
      </c>
      <c r="D1990" s="33" t="s">
        <v>4113</v>
      </c>
      <c r="E1990" s="33" t="s">
        <v>7120</v>
      </c>
      <c r="F1990" s="33" t="s">
        <v>685</v>
      </c>
      <c r="G1990" s="33" t="s">
        <v>686</v>
      </c>
      <c r="H1990" s="33" t="s">
        <v>687</v>
      </c>
      <c r="I1990" s="33" t="n">
        <v>324</v>
      </c>
      <c r="J1990" s="33" t="s">
        <v>703</v>
      </c>
      <c r="K1990" s="35" t="n">
        <v>83728</v>
      </c>
      <c r="L1990" s="36" t="n">
        <v>5.8</v>
      </c>
      <c r="M1990" s="37" t="n">
        <v>26</v>
      </c>
      <c r="N1990" s="37" t="n">
        <v>4600</v>
      </c>
      <c r="O1990" s="37" t="n">
        <v>0</v>
      </c>
      <c r="P1990" s="33" t="s">
        <v>688</v>
      </c>
    </row>
    <row r="1991" customFormat="false" ht="15" hidden="false" customHeight="false" outlineLevel="0" collapsed="false">
      <c r="A1991" s="33" t="s">
        <v>7742</v>
      </c>
      <c r="B1991" s="33" t="s">
        <v>7743</v>
      </c>
      <c r="C1991" s="33" t="s">
        <v>7744</v>
      </c>
      <c r="D1991" s="33" t="s">
        <v>7745</v>
      </c>
      <c r="E1991" s="33" t="s">
        <v>852</v>
      </c>
      <c r="F1991" s="33" t="s">
        <v>685</v>
      </c>
      <c r="G1991" s="33" t="s">
        <v>686</v>
      </c>
      <c r="H1991" s="33" t="s">
        <v>733</v>
      </c>
      <c r="I1991" s="33" t="n">
        <v>324</v>
      </c>
      <c r="J1991" s="33" t="s">
        <v>681</v>
      </c>
      <c r="K1991" s="35" t="n">
        <v>56404</v>
      </c>
      <c r="L1991" s="36" t="n">
        <v>2.6</v>
      </c>
      <c r="M1991" s="37" t="n">
        <v>16350</v>
      </c>
      <c r="N1991" s="37" t="n">
        <v>25951</v>
      </c>
      <c r="O1991" s="37" t="n">
        <v>44</v>
      </c>
      <c r="P1991" s="33" t="s">
        <v>688</v>
      </c>
    </row>
    <row r="1992" customFormat="false" ht="15" hidden="false" customHeight="false" outlineLevel="0" collapsed="false">
      <c r="A1992" s="33" t="s">
        <v>7746</v>
      </c>
      <c r="B1992" s="33"/>
      <c r="C1992" s="33" t="s">
        <v>7747</v>
      </c>
      <c r="D1992" s="33" t="s">
        <v>7748</v>
      </c>
      <c r="E1992" s="33" t="s">
        <v>4472</v>
      </c>
      <c r="F1992" s="33" t="s">
        <v>685</v>
      </c>
      <c r="G1992" s="33" t="s">
        <v>686</v>
      </c>
      <c r="H1992" s="33" t="s">
        <v>687</v>
      </c>
      <c r="I1992" s="33" t="n">
        <v>325</v>
      </c>
      <c r="J1992" s="33" t="s">
        <v>751</v>
      </c>
      <c r="K1992" s="35" t="n">
        <v>93965</v>
      </c>
      <c r="L1992" s="36" t="n">
        <v>7.8</v>
      </c>
      <c r="M1992" s="37" t="n">
        <v>0</v>
      </c>
      <c r="N1992" s="37" t="n">
        <v>3490</v>
      </c>
      <c r="O1992" s="37" t="n">
        <v>0</v>
      </c>
      <c r="P1992" s="33" t="s">
        <v>700</v>
      </c>
    </row>
    <row r="1993" customFormat="false" ht="15" hidden="false" customHeight="false" outlineLevel="0" collapsed="false">
      <c r="A1993" s="33" t="s">
        <v>7749</v>
      </c>
      <c r="B1993" s="33" t="s">
        <v>7750</v>
      </c>
      <c r="C1993" s="33" t="s">
        <v>7751</v>
      </c>
      <c r="D1993" s="33" t="s">
        <v>7752</v>
      </c>
      <c r="E1993" s="33" t="s">
        <v>6538</v>
      </c>
      <c r="F1993" s="33" t="s">
        <v>685</v>
      </c>
      <c r="G1993" s="33" t="s">
        <v>686</v>
      </c>
      <c r="H1993" s="33" t="s">
        <v>687</v>
      </c>
      <c r="I1993" s="33" t="n">
        <v>325</v>
      </c>
      <c r="J1993" s="33" t="s">
        <v>751</v>
      </c>
      <c r="K1993" s="35" t="n">
        <v>72726</v>
      </c>
      <c r="L1993" s="36" t="n">
        <v>4.2</v>
      </c>
      <c r="M1993" s="37" t="n">
        <v>350</v>
      </c>
      <c r="N1993" s="37" t="n">
        <v>3800</v>
      </c>
      <c r="O1993" s="37" t="n">
        <v>0</v>
      </c>
      <c r="P1993" s="33" t="s">
        <v>760</v>
      </c>
    </row>
    <row r="1994" customFormat="false" ht="15" hidden="false" customHeight="false" outlineLevel="0" collapsed="false">
      <c r="A1994" s="33" t="s">
        <v>7753</v>
      </c>
      <c r="B1994" s="33"/>
      <c r="C1994" s="33" t="s">
        <v>7754</v>
      </c>
      <c r="D1994" s="33" t="s">
        <v>7718</v>
      </c>
      <c r="E1994" s="33" t="s">
        <v>3336</v>
      </c>
      <c r="F1994" s="33" t="s">
        <v>685</v>
      </c>
      <c r="G1994" s="33" t="s">
        <v>686</v>
      </c>
      <c r="H1994" s="33" t="s">
        <v>750</v>
      </c>
      <c r="I1994" s="33" t="n">
        <v>325</v>
      </c>
      <c r="J1994" s="33" t="s">
        <v>746</v>
      </c>
      <c r="K1994" s="35" t="n">
        <v>73481</v>
      </c>
      <c r="L1994" s="36" t="n">
        <v>5.2</v>
      </c>
      <c r="M1994" s="37" t="n">
        <v>200</v>
      </c>
      <c r="N1994" s="37" t="n">
        <v>3000</v>
      </c>
      <c r="O1994" s="37" t="n">
        <v>0</v>
      </c>
      <c r="P1994" s="33" t="s">
        <v>688</v>
      </c>
    </row>
    <row r="1995" customFormat="false" ht="15" hidden="false" customHeight="false" outlineLevel="0" collapsed="false">
      <c r="A1995" s="33" t="s">
        <v>7755</v>
      </c>
      <c r="B1995" s="33"/>
      <c r="C1995" s="33" t="s">
        <v>7756</v>
      </c>
      <c r="D1995" s="33" t="s">
        <v>7757</v>
      </c>
      <c r="E1995" s="33" t="s">
        <v>852</v>
      </c>
      <c r="F1995" s="33" t="s">
        <v>685</v>
      </c>
      <c r="G1995" s="33" t="s">
        <v>686</v>
      </c>
      <c r="H1995" s="33" t="s">
        <v>687</v>
      </c>
      <c r="I1995" s="33" t="n">
        <v>325</v>
      </c>
      <c r="J1995" s="33" t="s">
        <v>849</v>
      </c>
      <c r="K1995" s="35" t="n">
        <v>73385</v>
      </c>
      <c r="L1995" s="36" t="n">
        <v>4</v>
      </c>
      <c r="M1995" s="37" t="n">
        <v>0</v>
      </c>
      <c r="N1995" s="37" t="n">
        <v>2500</v>
      </c>
      <c r="O1995" s="37" t="n">
        <v>1</v>
      </c>
      <c r="P1995" s="33" t="s">
        <v>688</v>
      </c>
    </row>
    <row r="1996" customFormat="false" ht="15" hidden="false" customHeight="false" outlineLevel="0" collapsed="false">
      <c r="A1996" s="33" t="s">
        <v>7758</v>
      </c>
      <c r="B1996" s="33"/>
      <c r="C1996" s="33" t="s">
        <v>7759</v>
      </c>
      <c r="D1996" s="33" t="s">
        <v>7760</v>
      </c>
      <c r="E1996" s="33" t="s">
        <v>792</v>
      </c>
      <c r="F1996" s="33" t="s">
        <v>685</v>
      </c>
      <c r="G1996" s="33" t="s">
        <v>686</v>
      </c>
      <c r="H1996" s="33" t="s">
        <v>750</v>
      </c>
      <c r="I1996" s="33" t="n">
        <v>326</v>
      </c>
      <c r="J1996" s="33" t="s">
        <v>789</v>
      </c>
      <c r="K1996" s="35" t="n">
        <v>66056</v>
      </c>
      <c r="L1996" s="36" t="n">
        <v>3.2</v>
      </c>
      <c r="M1996" s="37" t="n">
        <v>900</v>
      </c>
      <c r="N1996" s="37" t="n">
        <v>4500</v>
      </c>
      <c r="O1996" s="37" t="n">
        <v>0</v>
      </c>
      <c r="P1996" s="33" t="s">
        <v>760</v>
      </c>
    </row>
    <row r="1997" customFormat="false" ht="15" hidden="false" customHeight="false" outlineLevel="0" collapsed="false">
      <c r="A1997" s="33" t="s">
        <v>7761</v>
      </c>
      <c r="B1997" s="33" t="s">
        <v>7762</v>
      </c>
      <c r="C1997" s="33" t="s">
        <v>7763</v>
      </c>
      <c r="D1997" s="33" t="s">
        <v>7726</v>
      </c>
      <c r="E1997" s="33" t="s">
        <v>5913</v>
      </c>
      <c r="F1997" s="33" t="s">
        <v>685</v>
      </c>
      <c r="G1997" s="33" t="s">
        <v>686</v>
      </c>
      <c r="H1997" s="33" t="s">
        <v>687</v>
      </c>
      <c r="I1997" s="33" t="n">
        <v>327</v>
      </c>
      <c r="J1997" s="33" t="s">
        <v>765</v>
      </c>
      <c r="K1997" s="35" t="n">
        <v>65452</v>
      </c>
      <c r="L1997" s="36" t="n">
        <v>3.7</v>
      </c>
      <c r="M1997" s="37" t="n">
        <v>0</v>
      </c>
      <c r="N1997" s="37" t="n">
        <v>1000</v>
      </c>
      <c r="O1997" s="37" t="n">
        <v>19</v>
      </c>
      <c r="P1997" s="33" t="s">
        <v>742</v>
      </c>
    </row>
    <row r="1998" customFormat="false" ht="15" hidden="false" customHeight="false" outlineLevel="0" collapsed="false">
      <c r="A1998" s="33" t="s">
        <v>7764</v>
      </c>
      <c r="B1998" s="33" t="s">
        <v>7765</v>
      </c>
      <c r="C1998" s="33" t="s">
        <v>7766</v>
      </c>
      <c r="D1998" s="33" t="s">
        <v>1776</v>
      </c>
      <c r="E1998" s="33" t="s">
        <v>6538</v>
      </c>
      <c r="F1998" s="33" t="s">
        <v>685</v>
      </c>
      <c r="G1998" s="33" t="s">
        <v>686</v>
      </c>
      <c r="H1998" s="33" t="s">
        <v>687</v>
      </c>
      <c r="I1998" s="33" t="n">
        <v>327</v>
      </c>
      <c r="J1998" s="33" t="s">
        <v>751</v>
      </c>
      <c r="K1998" s="35" t="n">
        <v>58163</v>
      </c>
      <c r="L1998" s="36" t="n">
        <v>1.9</v>
      </c>
      <c r="M1998" s="37" t="n">
        <v>100</v>
      </c>
      <c r="N1998" s="37" t="n">
        <v>2000</v>
      </c>
      <c r="O1998" s="37" t="n">
        <v>0</v>
      </c>
      <c r="P1998" s="33" t="s">
        <v>742</v>
      </c>
    </row>
    <row r="1999" customFormat="false" ht="15" hidden="false" customHeight="false" outlineLevel="0" collapsed="false">
      <c r="A1999" s="33" t="s">
        <v>7767</v>
      </c>
      <c r="B1999" s="33" t="s">
        <v>7768</v>
      </c>
      <c r="C1999" s="33" t="s">
        <v>7769</v>
      </c>
      <c r="D1999" s="33" t="s">
        <v>7770</v>
      </c>
      <c r="E1999" s="33" t="s">
        <v>3995</v>
      </c>
      <c r="F1999" s="33" t="s">
        <v>685</v>
      </c>
      <c r="G1999" s="33" t="s">
        <v>686</v>
      </c>
      <c r="H1999" s="33" t="s">
        <v>687</v>
      </c>
      <c r="I1999" s="33" t="n">
        <v>327</v>
      </c>
      <c r="J1999" s="33" t="s">
        <v>703</v>
      </c>
      <c r="K1999" s="35" t="n">
        <v>75487</v>
      </c>
      <c r="L1999" s="36" t="n">
        <v>4.4</v>
      </c>
      <c r="M1999" s="37" t="n">
        <v>550</v>
      </c>
      <c r="N1999" s="37" t="n">
        <v>9000</v>
      </c>
      <c r="O1999" s="37" t="n">
        <v>3</v>
      </c>
      <c r="P1999" s="33" t="s">
        <v>688</v>
      </c>
    </row>
    <row r="2000" customFormat="false" ht="15" hidden="false" customHeight="false" outlineLevel="0" collapsed="false">
      <c r="A2000" s="33" t="s">
        <v>7771</v>
      </c>
      <c r="B2000" s="33" t="s">
        <v>7772</v>
      </c>
      <c r="C2000" s="33" t="s">
        <v>805</v>
      </c>
      <c r="D2000" s="33" t="s">
        <v>7197</v>
      </c>
      <c r="E2000" s="33" t="s">
        <v>852</v>
      </c>
      <c r="F2000" s="33" t="s">
        <v>685</v>
      </c>
      <c r="G2000" s="33" t="s">
        <v>686</v>
      </c>
      <c r="H2000" s="33" t="s">
        <v>687</v>
      </c>
      <c r="I2000" s="33" t="n">
        <v>327</v>
      </c>
      <c r="J2000" s="33" t="s">
        <v>703</v>
      </c>
      <c r="K2000" s="35" t="n">
        <v>69317</v>
      </c>
      <c r="L2000" s="36" t="n">
        <v>3.7</v>
      </c>
      <c r="M2000" s="37" t="n">
        <v>0</v>
      </c>
      <c r="N2000" s="37" t="n">
        <v>200</v>
      </c>
      <c r="O2000" s="37" t="n">
        <v>0</v>
      </c>
      <c r="P2000" s="33" t="s">
        <v>723</v>
      </c>
    </row>
    <row r="2001" customFormat="false" ht="15" hidden="false" customHeight="false" outlineLevel="0" collapsed="false">
      <c r="A2001" s="33" t="s">
        <v>7773</v>
      </c>
      <c r="B2001" s="33" t="s">
        <v>7774</v>
      </c>
      <c r="C2001" s="33" t="s">
        <v>7775</v>
      </c>
      <c r="D2001" s="33" t="s">
        <v>7676</v>
      </c>
      <c r="E2001" s="33" t="s">
        <v>7335</v>
      </c>
      <c r="F2001" s="33" t="s">
        <v>685</v>
      </c>
      <c r="G2001" s="33" t="s">
        <v>686</v>
      </c>
      <c r="H2001" s="33" t="s">
        <v>740</v>
      </c>
      <c r="I2001" s="33" t="n">
        <v>328</v>
      </c>
      <c r="J2001" s="33" t="s">
        <v>789</v>
      </c>
      <c r="K2001" s="35" t="n">
        <v>84493</v>
      </c>
      <c r="L2001" s="36" t="n">
        <v>6.3</v>
      </c>
      <c r="M2001" s="37" t="n">
        <v>9015</v>
      </c>
      <c r="N2001" s="37" t="n">
        <v>7591</v>
      </c>
      <c r="O2001" s="37" t="n">
        <v>12</v>
      </c>
      <c r="P2001" s="33" t="s">
        <v>688</v>
      </c>
    </row>
    <row r="2002" customFormat="false" ht="15" hidden="false" customHeight="false" outlineLevel="0" collapsed="false">
      <c r="A2002" s="33" t="s">
        <v>7776</v>
      </c>
      <c r="B2002" s="33"/>
      <c r="C2002" s="33" t="s">
        <v>7777</v>
      </c>
      <c r="D2002" s="33" t="s">
        <v>4599</v>
      </c>
      <c r="E2002" s="33" t="s">
        <v>5913</v>
      </c>
      <c r="F2002" s="33" t="s">
        <v>685</v>
      </c>
      <c r="G2002" s="33" t="s">
        <v>686</v>
      </c>
      <c r="H2002" s="33" t="s">
        <v>687</v>
      </c>
      <c r="I2002" s="33" t="n">
        <v>329</v>
      </c>
      <c r="J2002" s="33" t="s">
        <v>765</v>
      </c>
      <c r="K2002" s="35" t="n">
        <v>60164</v>
      </c>
      <c r="L2002" s="36" t="n">
        <v>2.9</v>
      </c>
      <c r="M2002" s="37" t="n">
        <v>0</v>
      </c>
      <c r="N2002" s="37" t="n">
        <v>1000</v>
      </c>
      <c r="O2002" s="37" t="n">
        <v>0</v>
      </c>
      <c r="P2002" s="33" t="s">
        <v>688</v>
      </c>
    </row>
    <row r="2003" customFormat="false" ht="15" hidden="false" customHeight="false" outlineLevel="0" collapsed="false">
      <c r="A2003" s="33" t="s">
        <v>7778</v>
      </c>
      <c r="B2003" s="33" t="s">
        <v>7779</v>
      </c>
      <c r="C2003" s="33" t="s">
        <v>7780</v>
      </c>
      <c r="D2003" s="33" t="s">
        <v>7781</v>
      </c>
      <c r="E2003" s="33" t="s">
        <v>5913</v>
      </c>
      <c r="F2003" s="33" t="s">
        <v>685</v>
      </c>
      <c r="G2003" s="33" t="s">
        <v>686</v>
      </c>
      <c r="H2003" s="33" t="s">
        <v>885</v>
      </c>
      <c r="I2003" s="33" t="n">
        <v>329</v>
      </c>
      <c r="J2003" s="33" t="s">
        <v>785</v>
      </c>
      <c r="K2003" s="35" t="n">
        <v>54382</v>
      </c>
      <c r="L2003" s="36" t="n">
        <v>2.7</v>
      </c>
      <c r="M2003" s="37" t="n">
        <v>0</v>
      </c>
      <c r="N2003" s="37" t="n">
        <v>1000</v>
      </c>
      <c r="O2003" s="37" t="n">
        <v>0</v>
      </c>
      <c r="P2003" s="33" t="s">
        <v>860</v>
      </c>
    </row>
    <row r="2004" customFormat="false" ht="15" hidden="false" customHeight="false" outlineLevel="0" collapsed="false">
      <c r="A2004" s="33" t="s">
        <v>7782</v>
      </c>
      <c r="B2004" s="33" t="s">
        <v>7783</v>
      </c>
      <c r="C2004" s="33" t="s">
        <v>7784</v>
      </c>
      <c r="D2004" s="33" t="s">
        <v>7785</v>
      </c>
      <c r="E2004" s="33" t="s">
        <v>5779</v>
      </c>
      <c r="F2004" s="33" t="s">
        <v>685</v>
      </c>
      <c r="G2004" s="33" t="s">
        <v>686</v>
      </c>
      <c r="H2004" s="33" t="s">
        <v>764</v>
      </c>
      <c r="I2004" s="33" t="n">
        <v>329</v>
      </c>
      <c r="J2004" s="33" t="s">
        <v>864</v>
      </c>
      <c r="K2004" s="35" t="n">
        <v>61224</v>
      </c>
      <c r="L2004" s="36" t="n">
        <v>2.9</v>
      </c>
      <c r="M2004" s="37" t="n">
        <v>30</v>
      </c>
      <c r="N2004" s="37" t="n">
        <v>429</v>
      </c>
      <c r="O2004" s="37" t="n">
        <v>0</v>
      </c>
      <c r="P2004" s="33" t="s">
        <v>711</v>
      </c>
    </row>
    <row r="2005" customFormat="false" ht="15" hidden="false" customHeight="false" outlineLevel="0" collapsed="false">
      <c r="A2005" s="33" t="s">
        <v>7786</v>
      </c>
      <c r="B2005" s="33"/>
      <c r="C2005" s="33" t="s">
        <v>7787</v>
      </c>
      <c r="D2005" s="33" t="s">
        <v>7788</v>
      </c>
      <c r="E2005" s="33" t="s">
        <v>2319</v>
      </c>
      <c r="F2005" s="33" t="s">
        <v>685</v>
      </c>
      <c r="G2005" s="33" t="s">
        <v>686</v>
      </c>
      <c r="H2005" s="33" t="s">
        <v>687</v>
      </c>
      <c r="I2005" s="33" t="n">
        <v>329</v>
      </c>
      <c r="J2005" s="33" t="s">
        <v>789</v>
      </c>
      <c r="K2005" s="35" t="n">
        <v>87881</v>
      </c>
      <c r="L2005" s="36" t="n">
        <v>6.3</v>
      </c>
      <c r="M2005" s="37" t="n">
        <v>80</v>
      </c>
      <c r="N2005" s="37" t="n">
        <v>1375</v>
      </c>
      <c r="O2005" s="37" t="n">
        <v>0</v>
      </c>
      <c r="P2005" s="33" t="s">
        <v>723</v>
      </c>
    </row>
    <row r="2006" customFormat="false" ht="15" hidden="false" customHeight="false" outlineLevel="0" collapsed="false">
      <c r="A2006" s="33" t="s">
        <v>7789</v>
      </c>
      <c r="B2006" s="33" t="s">
        <v>7790</v>
      </c>
      <c r="C2006" s="33" t="s">
        <v>6789</v>
      </c>
      <c r="D2006" s="33" t="s">
        <v>2047</v>
      </c>
      <c r="E2006" s="33" t="s">
        <v>4472</v>
      </c>
      <c r="F2006" s="33" t="s">
        <v>685</v>
      </c>
      <c r="G2006" s="33" t="s">
        <v>686</v>
      </c>
      <c r="H2006" s="33" t="s">
        <v>687</v>
      </c>
      <c r="I2006" s="33" t="n">
        <v>330</v>
      </c>
      <c r="J2006" s="33" t="s">
        <v>751</v>
      </c>
      <c r="K2006" s="35" t="n">
        <v>93554</v>
      </c>
      <c r="L2006" s="36" t="n">
        <v>7.8</v>
      </c>
      <c r="M2006" s="37" t="n">
        <v>0</v>
      </c>
      <c r="N2006" s="37" t="n">
        <v>4962</v>
      </c>
      <c r="O2006" s="37" t="n">
        <v>2</v>
      </c>
      <c r="P2006" s="33" t="s">
        <v>692</v>
      </c>
    </row>
    <row r="2007" customFormat="false" ht="15" hidden="false" customHeight="false" outlineLevel="0" collapsed="false">
      <c r="A2007" s="33" t="s">
        <v>7791</v>
      </c>
      <c r="B2007" s="33" t="s">
        <v>7792</v>
      </c>
      <c r="C2007" s="33" t="s">
        <v>7793</v>
      </c>
      <c r="D2007" s="33" t="s">
        <v>7794</v>
      </c>
      <c r="E2007" s="33" t="s">
        <v>5590</v>
      </c>
      <c r="F2007" s="33" t="s">
        <v>685</v>
      </c>
      <c r="G2007" s="33" t="s">
        <v>686</v>
      </c>
      <c r="H2007" s="33" t="s">
        <v>733</v>
      </c>
      <c r="I2007" s="33" t="n">
        <v>330</v>
      </c>
      <c r="J2007" s="33" t="s">
        <v>681</v>
      </c>
      <c r="K2007" s="35" t="n">
        <v>60589</v>
      </c>
      <c r="L2007" s="36" t="n">
        <v>3.2</v>
      </c>
      <c r="M2007" s="37" t="n">
        <v>100</v>
      </c>
      <c r="N2007" s="37" t="n">
        <v>10000</v>
      </c>
      <c r="O2007" s="37" t="n">
        <v>1</v>
      </c>
      <c r="P2007" s="33" t="s">
        <v>688</v>
      </c>
    </row>
    <row r="2008" customFormat="false" ht="15" hidden="false" customHeight="false" outlineLevel="0" collapsed="false">
      <c r="A2008" s="33" t="s">
        <v>7795</v>
      </c>
      <c r="B2008" s="33" t="s">
        <v>7796</v>
      </c>
      <c r="C2008" s="33" t="s">
        <v>7797</v>
      </c>
      <c r="D2008" s="33" t="s">
        <v>7798</v>
      </c>
      <c r="E2008" s="33" t="s">
        <v>7574</v>
      </c>
      <c r="F2008" s="33" t="s">
        <v>685</v>
      </c>
      <c r="G2008" s="33" t="s">
        <v>686</v>
      </c>
      <c r="H2008" s="33" t="s">
        <v>687</v>
      </c>
      <c r="I2008" s="33" t="n">
        <v>330</v>
      </c>
      <c r="J2008" s="33" t="s">
        <v>789</v>
      </c>
      <c r="K2008" s="35" t="n">
        <v>65040</v>
      </c>
      <c r="L2008" s="36" t="n">
        <v>3.2</v>
      </c>
      <c r="M2008" s="37" t="n">
        <v>3600</v>
      </c>
      <c r="N2008" s="37" t="n">
        <v>9500</v>
      </c>
      <c r="O2008" s="37" t="n">
        <v>1</v>
      </c>
      <c r="P2008" s="33" t="s">
        <v>760</v>
      </c>
    </row>
    <row r="2009" customFormat="false" ht="15" hidden="false" customHeight="false" outlineLevel="0" collapsed="false">
      <c r="A2009" s="33" t="s">
        <v>7799</v>
      </c>
      <c r="B2009" s="33"/>
      <c r="C2009" s="33" t="s">
        <v>7800</v>
      </c>
      <c r="D2009" s="33" t="s">
        <v>7714</v>
      </c>
      <c r="E2009" s="33" t="s">
        <v>3336</v>
      </c>
      <c r="F2009" s="33" t="s">
        <v>685</v>
      </c>
      <c r="G2009" s="33" t="s">
        <v>686</v>
      </c>
      <c r="H2009" s="33" t="s">
        <v>750</v>
      </c>
      <c r="I2009" s="33" t="n">
        <v>330</v>
      </c>
      <c r="J2009" s="33" t="s">
        <v>746</v>
      </c>
      <c r="K2009" s="35" t="n">
        <v>73669</v>
      </c>
      <c r="L2009" s="36" t="n">
        <v>5.2</v>
      </c>
      <c r="M2009" s="37" t="n">
        <v>1417</v>
      </c>
      <c r="N2009" s="37" t="n">
        <v>8650</v>
      </c>
      <c r="O2009" s="37" t="n">
        <v>0</v>
      </c>
      <c r="P2009" s="33" t="s">
        <v>688</v>
      </c>
    </row>
    <row r="2010" customFormat="false" ht="15" hidden="false" customHeight="false" outlineLevel="0" collapsed="false">
      <c r="A2010" s="33" t="s">
        <v>7801</v>
      </c>
      <c r="B2010" s="33" t="s">
        <v>7802</v>
      </c>
      <c r="C2010" s="33" t="s">
        <v>7803</v>
      </c>
      <c r="D2010" s="33" t="s">
        <v>7804</v>
      </c>
      <c r="E2010" s="33" t="s">
        <v>6901</v>
      </c>
      <c r="F2010" s="33" t="s">
        <v>685</v>
      </c>
      <c r="G2010" s="33" t="s">
        <v>686</v>
      </c>
      <c r="H2010" s="33" t="s">
        <v>687</v>
      </c>
      <c r="I2010" s="33" t="n">
        <v>331</v>
      </c>
      <c r="J2010" s="33" t="s">
        <v>751</v>
      </c>
      <c r="K2010" s="35" t="n">
        <v>102776</v>
      </c>
      <c r="L2010" s="36" t="n">
        <v>9.8</v>
      </c>
      <c r="M2010" s="37" t="n">
        <v>150</v>
      </c>
      <c r="N2010" s="37" t="n">
        <v>2250</v>
      </c>
      <c r="O2010" s="37" t="n">
        <v>0</v>
      </c>
      <c r="P2010" s="33" t="s">
        <v>828</v>
      </c>
    </row>
    <row r="2011" customFormat="false" ht="15" hidden="false" customHeight="false" outlineLevel="0" collapsed="false">
      <c r="A2011" s="33" t="s">
        <v>7805</v>
      </c>
      <c r="B2011" s="33" t="s">
        <v>7806</v>
      </c>
      <c r="C2011" s="33" t="s">
        <v>7807</v>
      </c>
      <c r="D2011" s="33" t="s">
        <v>7808</v>
      </c>
      <c r="E2011" s="33" t="s">
        <v>2677</v>
      </c>
      <c r="F2011" s="33" t="s">
        <v>685</v>
      </c>
      <c r="G2011" s="33" t="s">
        <v>686</v>
      </c>
      <c r="H2011" s="33" t="s">
        <v>750</v>
      </c>
      <c r="I2011" s="33" t="n">
        <v>333</v>
      </c>
      <c r="J2011" s="33" t="s">
        <v>751</v>
      </c>
      <c r="K2011" s="35" t="n">
        <v>56266</v>
      </c>
      <c r="L2011" s="36" t="n">
        <v>1.4</v>
      </c>
      <c r="M2011" s="37" t="n">
        <v>0</v>
      </c>
      <c r="N2011" s="37" t="n">
        <v>2000</v>
      </c>
      <c r="O2011" s="37" t="n">
        <v>0</v>
      </c>
      <c r="P2011" s="33" t="s">
        <v>692</v>
      </c>
    </row>
    <row r="2012" customFormat="false" ht="15" hidden="false" customHeight="false" outlineLevel="0" collapsed="false">
      <c r="A2012" s="33" t="s">
        <v>7809</v>
      </c>
      <c r="B2012" s="33" t="s">
        <v>7810</v>
      </c>
      <c r="C2012" s="33" t="s">
        <v>7811</v>
      </c>
      <c r="D2012" s="33" t="s">
        <v>7812</v>
      </c>
      <c r="E2012" s="33" t="s">
        <v>792</v>
      </c>
      <c r="F2012" s="33" t="s">
        <v>685</v>
      </c>
      <c r="G2012" s="33" t="s">
        <v>686</v>
      </c>
      <c r="H2012" s="33" t="s">
        <v>750</v>
      </c>
      <c r="I2012" s="33" t="n">
        <v>333</v>
      </c>
      <c r="J2012" s="33" t="s">
        <v>789</v>
      </c>
      <c r="K2012" s="35" t="n">
        <v>76391</v>
      </c>
      <c r="L2012" s="36" t="n">
        <v>4.5</v>
      </c>
      <c r="M2012" s="37" t="n">
        <v>300</v>
      </c>
      <c r="N2012" s="37" t="n">
        <v>1400</v>
      </c>
      <c r="O2012" s="37" t="n">
        <v>0</v>
      </c>
      <c r="P2012" s="33" t="s">
        <v>692</v>
      </c>
    </row>
    <row r="2013" customFormat="false" ht="15" hidden="false" customHeight="false" outlineLevel="0" collapsed="false">
      <c r="A2013" s="33" t="s">
        <v>7813</v>
      </c>
      <c r="B2013" s="33"/>
      <c r="C2013" s="33" t="s">
        <v>7814</v>
      </c>
      <c r="D2013" s="33" t="s">
        <v>7815</v>
      </c>
      <c r="E2013" s="33" t="s">
        <v>5590</v>
      </c>
      <c r="F2013" s="33" t="s">
        <v>685</v>
      </c>
      <c r="G2013" s="33" t="s">
        <v>686</v>
      </c>
      <c r="H2013" s="33" t="s">
        <v>687</v>
      </c>
      <c r="I2013" s="33" t="n">
        <v>333</v>
      </c>
      <c r="J2013" s="33" t="s">
        <v>689</v>
      </c>
      <c r="K2013" s="35" t="n">
        <v>76529</v>
      </c>
      <c r="L2013" s="36" t="n">
        <v>5.9</v>
      </c>
      <c r="M2013" s="37" t="n">
        <v>200</v>
      </c>
      <c r="N2013" s="37" t="n">
        <v>2000</v>
      </c>
      <c r="O2013" s="37" t="n">
        <v>0</v>
      </c>
      <c r="P2013" s="33" t="s">
        <v>723</v>
      </c>
    </row>
    <row r="2014" customFormat="false" ht="15" hidden="false" customHeight="false" outlineLevel="0" collapsed="false">
      <c r="A2014" s="33" t="s">
        <v>7816</v>
      </c>
      <c r="B2014" s="33" t="s">
        <v>7817</v>
      </c>
      <c r="C2014" s="33" t="s">
        <v>7818</v>
      </c>
      <c r="D2014" s="33" t="s">
        <v>7818</v>
      </c>
      <c r="E2014" s="33" t="s">
        <v>7574</v>
      </c>
      <c r="F2014" s="33" t="s">
        <v>685</v>
      </c>
      <c r="G2014" s="33" t="s">
        <v>686</v>
      </c>
      <c r="H2014" s="33" t="s">
        <v>687</v>
      </c>
      <c r="I2014" s="33" t="n">
        <v>333</v>
      </c>
      <c r="J2014" s="33" t="s">
        <v>698</v>
      </c>
      <c r="K2014" s="35" t="n">
        <v>61981</v>
      </c>
      <c r="L2014" s="36" t="n">
        <v>3.2</v>
      </c>
      <c r="M2014" s="37" t="n">
        <v>1250</v>
      </c>
      <c r="N2014" s="37" t="n">
        <v>19000</v>
      </c>
      <c r="O2014" s="37" t="n">
        <v>1</v>
      </c>
      <c r="P2014" s="33" t="s">
        <v>700</v>
      </c>
    </row>
    <row r="2015" customFormat="false" ht="15" hidden="false" customHeight="false" outlineLevel="0" collapsed="false">
      <c r="A2015" s="33" t="s">
        <v>7819</v>
      </c>
      <c r="B2015" s="33" t="s">
        <v>7820</v>
      </c>
      <c r="C2015" s="33" t="s">
        <v>7821</v>
      </c>
      <c r="D2015" s="33" t="s">
        <v>7822</v>
      </c>
      <c r="E2015" s="33" t="s">
        <v>7574</v>
      </c>
      <c r="F2015" s="33" t="s">
        <v>685</v>
      </c>
      <c r="G2015" s="33" t="s">
        <v>686</v>
      </c>
      <c r="H2015" s="33" t="s">
        <v>687</v>
      </c>
      <c r="I2015" s="33" t="n">
        <v>333</v>
      </c>
      <c r="J2015" s="33" t="s">
        <v>789</v>
      </c>
      <c r="K2015" s="35" t="n">
        <v>65027</v>
      </c>
      <c r="L2015" s="36" t="n">
        <v>3.2</v>
      </c>
      <c r="M2015" s="37" t="n">
        <v>2500</v>
      </c>
      <c r="N2015" s="37" t="n">
        <v>9000</v>
      </c>
      <c r="O2015" s="37" t="n">
        <v>0</v>
      </c>
      <c r="P2015" s="33" t="s">
        <v>711</v>
      </c>
    </row>
    <row r="2016" customFormat="false" ht="15" hidden="false" customHeight="false" outlineLevel="0" collapsed="false">
      <c r="A2016" s="33" t="s">
        <v>7823</v>
      </c>
      <c r="B2016" s="33" t="s">
        <v>7824</v>
      </c>
      <c r="C2016" s="33" t="s">
        <v>7825</v>
      </c>
      <c r="D2016" s="33" t="s">
        <v>7825</v>
      </c>
      <c r="E2016" s="33" t="s">
        <v>7335</v>
      </c>
      <c r="F2016" s="33" t="s">
        <v>685</v>
      </c>
      <c r="G2016" s="33" t="s">
        <v>686</v>
      </c>
      <c r="H2016" s="33" t="s">
        <v>687</v>
      </c>
      <c r="I2016" s="33" t="n">
        <v>333</v>
      </c>
      <c r="J2016" s="33" t="s">
        <v>789</v>
      </c>
      <c r="K2016" s="35" t="n">
        <v>84300</v>
      </c>
      <c r="L2016" s="36" t="n">
        <v>6.3</v>
      </c>
      <c r="M2016" s="37" t="n">
        <v>0</v>
      </c>
      <c r="N2016" s="37" t="n">
        <v>17475</v>
      </c>
      <c r="O2016" s="37" t="n">
        <v>2</v>
      </c>
      <c r="P2016" s="33" t="s">
        <v>742</v>
      </c>
    </row>
    <row r="2017" customFormat="false" ht="15" hidden="false" customHeight="false" outlineLevel="0" collapsed="false">
      <c r="A2017" s="33" t="s">
        <v>7826</v>
      </c>
      <c r="B2017" s="33" t="s">
        <v>7827</v>
      </c>
      <c r="C2017" s="33" t="s">
        <v>7828</v>
      </c>
      <c r="D2017" s="33" t="s">
        <v>7829</v>
      </c>
      <c r="E2017" s="33" t="s">
        <v>5913</v>
      </c>
      <c r="F2017" s="33" t="s">
        <v>685</v>
      </c>
      <c r="G2017" s="33" t="s">
        <v>686</v>
      </c>
      <c r="H2017" s="33" t="s">
        <v>687</v>
      </c>
      <c r="I2017" s="33" t="n">
        <v>334</v>
      </c>
      <c r="J2017" s="33" t="s">
        <v>785</v>
      </c>
      <c r="K2017" s="35" t="n">
        <v>73914</v>
      </c>
      <c r="L2017" s="36" t="n">
        <v>5.2</v>
      </c>
      <c r="M2017" s="37" t="n">
        <v>0</v>
      </c>
      <c r="N2017" s="37" t="n">
        <v>43000</v>
      </c>
      <c r="O2017" s="37" t="n">
        <v>3</v>
      </c>
      <c r="P2017" s="33" t="s">
        <v>742</v>
      </c>
    </row>
    <row r="2018" customFormat="false" ht="15" hidden="false" customHeight="false" outlineLevel="0" collapsed="false">
      <c r="A2018" s="33" t="s">
        <v>7830</v>
      </c>
      <c r="B2018" s="33" t="s">
        <v>7831</v>
      </c>
      <c r="C2018" s="33" t="s">
        <v>7832</v>
      </c>
      <c r="D2018" s="33" t="s">
        <v>7833</v>
      </c>
      <c r="E2018" s="33" t="s">
        <v>4472</v>
      </c>
      <c r="F2018" s="33" t="s">
        <v>685</v>
      </c>
      <c r="G2018" s="33" t="s">
        <v>686</v>
      </c>
      <c r="H2018" s="33" t="s">
        <v>687</v>
      </c>
      <c r="I2018" s="33" t="n">
        <v>334</v>
      </c>
      <c r="J2018" s="33" t="s">
        <v>751</v>
      </c>
      <c r="K2018" s="35" t="n">
        <v>78882</v>
      </c>
      <c r="L2018" s="36" t="n">
        <v>5.1</v>
      </c>
      <c r="M2018" s="37" t="n">
        <v>250</v>
      </c>
      <c r="N2018" s="37" t="n">
        <v>5000</v>
      </c>
      <c r="O2018" s="37" t="n">
        <v>0</v>
      </c>
      <c r="P2018" s="33" t="s">
        <v>723</v>
      </c>
    </row>
    <row r="2019" customFormat="false" ht="15" hidden="false" customHeight="false" outlineLevel="0" collapsed="false">
      <c r="A2019" s="33" t="s">
        <v>7834</v>
      </c>
      <c r="B2019" s="33" t="s">
        <v>7835</v>
      </c>
      <c r="C2019" s="33" t="s">
        <v>7836</v>
      </c>
      <c r="D2019" s="33" t="s">
        <v>7837</v>
      </c>
      <c r="E2019" s="33" t="s">
        <v>5779</v>
      </c>
      <c r="F2019" s="33" t="s">
        <v>685</v>
      </c>
      <c r="G2019" s="33" t="s">
        <v>686</v>
      </c>
      <c r="H2019" s="33" t="s">
        <v>687</v>
      </c>
      <c r="I2019" s="33" t="n">
        <v>334</v>
      </c>
      <c r="J2019" s="33" t="s">
        <v>864</v>
      </c>
      <c r="K2019" s="35" t="n">
        <v>75193</v>
      </c>
      <c r="L2019" s="36" t="n">
        <v>4.8</v>
      </c>
      <c r="M2019" s="37" t="n">
        <v>18735</v>
      </c>
      <c r="N2019" s="37" t="n">
        <v>39194</v>
      </c>
      <c r="O2019" s="37" t="n">
        <v>38</v>
      </c>
      <c r="P2019" s="33" t="s">
        <v>688</v>
      </c>
    </row>
    <row r="2020" customFormat="false" ht="15" hidden="false" customHeight="false" outlineLevel="0" collapsed="false">
      <c r="A2020" s="33" t="s">
        <v>7838</v>
      </c>
      <c r="B2020" s="33" t="s">
        <v>7839</v>
      </c>
      <c r="C2020" s="33" t="s">
        <v>7840</v>
      </c>
      <c r="D2020" s="33" t="s">
        <v>7841</v>
      </c>
      <c r="E2020" s="33" t="s">
        <v>2215</v>
      </c>
      <c r="F2020" s="33" t="s">
        <v>685</v>
      </c>
      <c r="G2020" s="33" t="s">
        <v>686</v>
      </c>
      <c r="H2020" s="33" t="s">
        <v>687</v>
      </c>
      <c r="I2020" s="33" t="n">
        <v>334</v>
      </c>
      <c r="J2020" s="33" t="s">
        <v>751</v>
      </c>
      <c r="K2020" s="35" t="n">
        <v>88706</v>
      </c>
      <c r="L2020" s="36" t="n">
        <v>7.3</v>
      </c>
      <c r="M2020" s="37" t="n">
        <v>200</v>
      </c>
      <c r="N2020" s="37" t="n">
        <v>6600</v>
      </c>
      <c r="O2020" s="37" t="n">
        <v>0</v>
      </c>
      <c r="P2020" s="33" t="s">
        <v>688</v>
      </c>
    </row>
    <row r="2021" customFormat="false" ht="15" hidden="false" customHeight="false" outlineLevel="0" collapsed="false">
      <c r="A2021" s="33" t="s">
        <v>7842</v>
      </c>
      <c r="B2021" s="33" t="s">
        <v>7843</v>
      </c>
      <c r="C2021" s="33" t="s">
        <v>7844</v>
      </c>
      <c r="D2021" s="33" t="s">
        <v>7845</v>
      </c>
      <c r="E2021" s="33" t="s">
        <v>2215</v>
      </c>
      <c r="F2021" s="33" t="s">
        <v>685</v>
      </c>
      <c r="G2021" s="33" t="s">
        <v>686</v>
      </c>
      <c r="H2021" s="33" t="s">
        <v>687</v>
      </c>
      <c r="I2021" s="33" t="n">
        <v>334</v>
      </c>
      <c r="J2021" s="33" t="s">
        <v>751</v>
      </c>
      <c r="K2021" s="35" t="n">
        <v>95798</v>
      </c>
      <c r="L2021" s="36" t="n">
        <v>8.7</v>
      </c>
      <c r="M2021" s="37" t="n">
        <v>2000</v>
      </c>
      <c r="N2021" s="37" t="n">
        <v>20000</v>
      </c>
      <c r="O2021" s="37" t="n">
        <v>7</v>
      </c>
      <c r="P2021" s="33" t="s">
        <v>742</v>
      </c>
    </row>
    <row r="2022" customFormat="false" ht="15" hidden="false" customHeight="false" outlineLevel="0" collapsed="false">
      <c r="A2022" s="33" t="s">
        <v>7846</v>
      </c>
      <c r="B2022" s="33"/>
      <c r="C2022" s="33" t="s">
        <v>7847</v>
      </c>
      <c r="D2022" s="33" t="s">
        <v>4562</v>
      </c>
      <c r="E2022" s="33" t="s">
        <v>5779</v>
      </c>
      <c r="F2022" s="33" t="s">
        <v>685</v>
      </c>
      <c r="G2022" s="33" t="s">
        <v>686</v>
      </c>
      <c r="H2022" s="33" t="s">
        <v>3806</v>
      </c>
      <c r="I2022" s="33" t="n">
        <v>335</v>
      </c>
      <c r="J2022" s="33" t="s">
        <v>864</v>
      </c>
      <c r="K2022" s="35" t="n">
        <v>76074</v>
      </c>
      <c r="L2022" s="36" t="n">
        <v>5</v>
      </c>
      <c r="M2022" s="37" t="n">
        <v>0</v>
      </c>
      <c r="N2022" s="37" t="n">
        <v>15000</v>
      </c>
      <c r="O2022" s="37" t="n">
        <v>1</v>
      </c>
      <c r="P2022" s="33" t="s">
        <v>742</v>
      </c>
    </row>
    <row r="2023" customFormat="false" ht="15" hidden="false" customHeight="false" outlineLevel="0" collapsed="false">
      <c r="A2023" s="33" t="s">
        <v>7848</v>
      </c>
      <c r="B2023" s="33" t="s">
        <v>7849</v>
      </c>
      <c r="C2023" s="33" t="s">
        <v>2940</v>
      </c>
      <c r="D2023" s="33" t="s">
        <v>7850</v>
      </c>
      <c r="E2023" s="33" t="s">
        <v>7574</v>
      </c>
      <c r="F2023" s="33" t="s">
        <v>685</v>
      </c>
      <c r="G2023" s="33" t="s">
        <v>686</v>
      </c>
      <c r="H2023" s="33" t="s">
        <v>687</v>
      </c>
      <c r="I2023" s="33" t="n">
        <v>336</v>
      </c>
      <c r="J2023" s="33" t="s">
        <v>698</v>
      </c>
      <c r="K2023" s="35" t="n">
        <v>58897</v>
      </c>
      <c r="L2023" s="36" t="n">
        <v>1.7</v>
      </c>
      <c r="M2023" s="37" t="n">
        <v>1200</v>
      </c>
      <c r="N2023" s="37" t="n">
        <v>3300</v>
      </c>
      <c r="O2023" s="37" t="n">
        <v>0</v>
      </c>
      <c r="P2023" s="33" t="s">
        <v>760</v>
      </c>
    </row>
    <row r="2024" customFormat="false" ht="15" hidden="false" customHeight="false" outlineLevel="0" collapsed="false">
      <c r="A2024" s="33" t="s">
        <v>7851</v>
      </c>
      <c r="B2024" s="33" t="s">
        <v>7852</v>
      </c>
      <c r="C2024" s="33" t="s">
        <v>7853</v>
      </c>
      <c r="D2024" s="33" t="s">
        <v>7854</v>
      </c>
      <c r="E2024" s="33" t="s">
        <v>5913</v>
      </c>
      <c r="F2024" s="33" t="s">
        <v>685</v>
      </c>
      <c r="G2024" s="33" t="s">
        <v>686</v>
      </c>
      <c r="H2024" s="33" t="s">
        <v>687</v>
      </c>
      <c r="I2024" s="33" t="n">
        <v>337</v>
      </c>
      <c r="J2024" s="33" t="s">
        <v>864</v>
      </c>
      <c r="K2024" s="35" t="n">
        <v>63350</v>
      </c>
      <c r="L2024" s="36" t="n">
        <v>3.5</v>
      </c>
      <c r="M2024" s="37" t="n">
        <v>1150</v>
      </c>
      <c r="N2024" s="37" t="n">
        <v>4000</v>
      </c>
      <c r="O2024" s="37" t="n">
        <v>2</v>
      </c>
      <c r="P2024" s="33" t="s">
        <v>742</v>
      </c>
    </row>
    <row r="2025" customFormat="false" ht="15" hidden="false" customHeight="false" outlineLevel="0" collapsed="false">
      <c r="A2025" s="33" t="s">
        <v>7855</v>
      </c>
      <c r="B2025" s="33" t="s">
        <v>7856</v>
      </c>
      <c r="C2025" s="33" t="s">
        <v>7857</v>
      </c>
      <c r="D2025" s="33" t="s">
        <v>7858</v>
      </c>
      <c r="E2025" s="33" t="s">
        <v>5590</v>
      </c>
      <c r="F2025" s="33" t="s">
        <v>685</v>
      </c>
      <c r="G2025" s="33" t="s">
        <v>686</v>
      </c>
      <c r="H2025" s="33" t="s">
        <v>750</v>
      </c>
      <c r="I2025" s="33" t="n">
        <v>337</v>
      </c>
      <c r="J2025" s="33" t="s">
        <v>703</v>
      </c>
      <c r="K2025" s="35" t="n">
        <v>46881</v>
      </c>
      <c r="L2025" s="36" t="n">
        <v>0.8</v>
      </c>
      <c r="M2025" s="37" t="n">
        <v>600</v>
      </c>
      <c r="N2025" s="37" t="n">
        <v>20000</v>
      </c>
      <c r="O2025" s="37" t="n">
        <v>0</v>
      </c>
      <c r="P2025" s="33" t="s">
        <v>723</v>
      </c>
    </row>
    <row r="2026" customFormat="false" ht="15" hidden="false" customHeight="false" outlineLevel="0" collapsed="false">
      <c r="A2026" s="33" t="s">
        <v>7859</v>
      </c>
      <c r="B2026" s="33"/>
      <c r="C2026" s="33" t="s">
        <v>7860</v>
      </c>
      <c r="D2026" s="33" t="s">
        <v>7861</v>
      </c>
      <c r="E2026" s="33" t="s">
        <v>5913</v>
      </c>
      <c r="F2026" s="33" t="s">
        <v>883</v>
      </c>
      <c r="G2026" s="33" t="s">
        <v>686</v>
      </c>
      <c r="H2026" s="33" t="s">
        <v>687</v>
      </c>
      <c r="I2026" s="33" t="n">
        <v>338</v>
      </c>
      <c r="J2026" s="33" t="s">
        <v>864</v>
      </c>
      <c r="K2026" s="35" t="n">
        <v>75419</v>
      </c>
      <c r="L2026" s="36" t="n">
        <v>5.1</v>
      </c>
      <c r="M2026" s="37" t="n">
        <v>0</v>
      </c>
      <c r="N2026" s="37" t="n">
        <v>0</v>
      </c>
      <c r="O2026" s="37" t="n">
        <v>0</v>
      </c>
      <c r="P2026" s="33"/>
    </row>
    <row r="2027" customFormat="false" ht="15" hidden="false" customHeight="false" outlineLevel="0" collapsed="false">
      <c r="A2027" s="33" t="s">
        <v>7862</v>
      </c>
      <c r="B2027" s="33" t="s">
        <v>7863</v>
      </c>
      <c r="C2027" s="33" t="s">
        <v>7864</v>
      </c>
      <c r="D2027" s="33" t="s">
        <v>7865</v>
      </c>
      <c r="E2027" s="33" t="s">
        <v>5913</v>
      </c>
      <c r="F2027" s="33" t="s">
        <v>685</v>
      </c>
      <c r="G2027" s="33" t="s">
        <v>686</v>
      </c>
      <c r="H2027" s="33" t="s">
        <v>687</v>
      </c>
      <c r="I2027" s="33" t="n">
        <v>338</v>
      </c>
      <c r="J2027" s="33" t="s">
        <v>765</v>
      </c>
      <c r="K2027" s="35" t="n">
        <v>61809</v>
      </c>
      <c r="L2027" s="36" t="n">
        <v>3.4</v>
      </c>
      <c r="M2027" s="37" t="n">
        <v>0</v>
      </c>
      <c r="N2027" s="37" t="n">
        <v>1000</v>
      </c>
      <c r="O2027" s="37" t="n">
        <v>0</v>
      </c>
      <c r="P2027" s="33" t="s">
        <v>760</v>
      </c>
    </row>
    <row r="2028" customFormat="false" ht="15" hidden="false" customHeight="false" outlineLevel="0" collapsed="false">
      <c r="A2028" s="33" t="s">
        <v>7866</v>
      </c>
      <c r="B2028" s="33"/>
      <c r="C2028" s="33" t="s">
        <v>7867</v>
      </c>
      <c r="D2028" s="33" t="s">
        <v>7868</v>
      </c>
      <c r="E2028" s="33" t="s">
        <v>6901</v>
      </c>
      <c r="F2028" s="33" t="s">
        <v>685</v>
      </c>
      <c r="G2028" s="33" t="s">
        <v>884</v>
      </c>
      <c r="H2028" s="33" t="s">
        <v>687</v>
      </c>
      <c r="I2028" s="33" t="n">
        <v>338</v>
      </c>
      <c r="J2028" s="33" t="s">
        <v>751</v>
      </c>
      <c r="K2028" s="35" t="n">
        <v>103179</v>
      </c>
      <c r="L2028" s="36" t="n">
        <v>9.9</v>
      </c>
      <c r="M2028" s="37" t="n">
        <v>0</v>
      </c>
      <c r="N2028" s="37" t="n">
        <v>30</v>
      </c>
      <c r="O2028" s="37" t="n">
        <v>0</v>
      </c>
      <c r="P2028" s="33" t="s">
        <v>711</v>
      </c>
    </row>
    <row r="2029" customFormat="false" ht="15" hidden="false" customHeight="false" outlineLevel="0" collapsed="false">
      <c r="A2029" s="33" t="s">
        <v>7869</v>
      </c>
      <c r="B2029" s="33" t="s">
        <v>7870</v>
      </c>
      <c r="C2029" s="33" t="s">
        <v>7871</v>
      </c>
      <c r="D2029" s="33" t="s">
        <v>7872</v>
      </c>
      <c r="E2029" s="33" t="s">
        <v>6901</v>
      </c>
      <c r="F2029" s="33" t="s">
        <v>685</v>
      </c>
      <c r="G2029" s="33" t="s">
        <v>686</v>
      </c>
      <c r="H2029" s="33" t="s">
        <v>687</v>
      </c>
      <c r="I2029" s="33" t="n">
        <v>338</v>
      </c>
      <c r="J2029" s="33" t="s">
        <v>751</v>
      </c>
      <c r="K2029" s="35" t="n">
        <v>103338</v>
      </c>
      <c r="L2029" s="36" t="n">
        <v>9.9</v>
      </c>
      <c r="M2029" s="37" t="n">
        <v>1480</v>
      </c>
      <c r="N2029" s="37" t="n">
        <v>18779</v>
      </c>
      <c r="O2029" s="37" t="n">
        <v>3</v>
      </c>
      <c r="P2029" s="33" t="s">
        <v>828</v>
      </c>
    </row>
    <row r="2030" customFormat="false" ht="15" hidden="false" customHeight="false" outlineLevel="0" collapsed="false">
      <c r="A2030" s="33" t="s">
        <v>7873</v>
      </c>
      <c r="B2030" s="33" t="s">
        <v>7874</v>
      </c>
      <c r="C2030" s="33" t="s">
        <v>7875</v>
      </c>
      <c r="D2030" s="33" t="s">
        <v>6982</v>
      </c>
      <c r="E2030" s="33" t="s">
        <v>7574</v>
      </c>
      <c r="F2030" s="33" t="s">
        <v>685</v>
      </c>
      <c r="G2030" s="33" t="s">
        <v>686</v>
      </c>
      <c r="H2030" s="33" t="s">
        <v>764</v>
      </c>
      <c r="I2030" s="33" t="n">
        <v>338</v>
      </c>
      <c r="J2030" s="33" t="s">
        <v>698</v>
      </c>
      <c r="K2030" s="35" t="n">
        <v>70349</v>
      </c>
      <c r="L2030" s="36" t="n">
        <v>4.6</v>
      </c>
      <c r="M2030" s="37" t="n">
        <v>6575</v>
      </c>
      <c r="N2030" s="37" t="n">
        <v>16406</v>
      </c>
      <c r="O2030" s="37" t="n">
        <v>26</v>
      </c>
      <c r="P2030" s="33" t="s">
        <v>692</v>
      </c>
    </row>
    <row r="2031" customFormat="false" ht="15" hidden="false" customHeight="false" outlineLevel="0" collapsed="false">
      <c r="A2031" s="33" t="s">
        <v>7876</v>
      </c>
      <c r="B2031" s="33"/>
      <c r="C2031" s="33" t="s">
        <v>7877</v>
      </c>
      <c r="D2031" s="33" t="s">
        <v>7878</v>
      </c>
      <c r="E2031" s="33" t="s">
        <v>6901</v>
      </c>
      <c r="F2031" s="33" t="s">
        <v>685</v>
      </c>
      <c r="G2031" s="33" t="s">
        <v>686</v>
      </c>
      <c r="H2031" s="33" t="s">
        <v>687</v>
      </c>
      <c r="I2031" s="33" t="n">
        <v>339</v>
      </c>
      <c r="J2031" s="33" t="s">
        <v>751</v>
      </c>
      <c r="K2031" s="35" t="n">
        <v>103153</v>
      </c>
      <c r="L2031" s="36" t="n">
        <v>9.9</v>
      </c>
      <c r="M2031" s="37" t="n">
        <v>1147</v>
      </c>
      <c r="N2031" s="37" t="n">
        <v>14561</v>
      </c>
      <c r="O2031" s="37" t="n">
        <v>0</v>
      </c>
      <c r="P2031" s="33" t="s">
        <v>760</v>
      </c>
    </row>
    <row r="2032" customFormat="false" ht="15" hidden="false" customHeight="false" outlineLevel="0" collapsed="false">
      <c r="A2032" s="33" t="s">
        <v>7879</v>
      </c>
      <c r="B2032" s="33" t="s">
        <v>7880</v>
      </c>
      <c r="C2032" s="33" t="s">
        <v>7881</v>
      </c>
      <c r="D2032" s="33" t="s">
        <v>7882</v>
      </c>
      <c r="E2032" s="33" t="s">
        <v>6901</v>
      </c>
      <c r="F2032" s="33" t="s">
        <v>685</v>
      </c>
      <c r="G2032" s="33" t="s">
        <v>686</v>
      </c>
      <c r="H2032" s="33" t="s">
        <v>707</v>
      </c>
      <c r="I2032" s="33" t="n">
        <v>340</v>
      </c>
      <c r="J2032" s="33" t="s">
        <v>751</v>
      </c>
      <c r="K2032" s="35" t="n">
        <v>103000</v>
      </c>
      <c r="L2032" s="36" t="n">
        <v>9.8</v>
      </c>
      <c r="M2032" s="37" t="n">
        <v>0</v>
      </c>
      <c r="N2032" s="37" t="n">
        <v>9000</v>
      </c>
      <c r="O2032" s="37" t="n">
        <v>0</v>
      </c>
      <c r="P2032" s="33" t="s">
        <v>760</v>
      </c>
    </row>
    <row r="2033" customFormat="false" ht="15" hidden="false" customHeight="false" outlineLevel="0" collapsed="false">
      <c r="A2033" s="33" t="s">
        <v>7883</v>
      </c>
      <c r="B2033" s="33" t="s">
        <v>7884</v>
      </c>
      <c r="C2033" s="33" t="s">
        <v>7885</v>
      </c>
      <c r="D2033" s="33" t="s">
        <v>7886</v>
      </c>
      <c r="E2033" s="33" t="s">
        <v>6538</v>
      </c>
      <c r="F2033" s="33" t="s">
        <v>685</v>
      </c>
      <c r="G2033" s="33" t="s">
        <v>686</v>
      </c>
      <c r="H2033" s="33" t="s">
        <v>687</v>
      </c>
      <c r="I2033" s="33" t="n">
        <v>340</v>
      </c>
      <c r="J2033" s="33" t="s">
        <v>864</v>
      </c>
      <c r="K2033" s="35" t="n">
        <v>83982</v>
      </c>
      <c r="L2033" s="36" t="n">
        <v>5.3</v>
      </c>
      <c r="M2033" s="37" t="n">
        <v>3600</v>
      </c>
      <c r="N2033" s="37" t="n">
        <v>9900</v>
      </c>
      <c r="O2033" s="37" t="n">
        <v>7</v>
      </c>
      <c r="P2033" s="33" t="s">
        <v>860</v>
      </c>
    </row>
    <row r="2034" customFormat="false" ht="15" hidden="false" customHeight="false" outlineLevel="0" collapsed="false">
      <c r="A2034" s="33" t="s">
        <v>7887</v>
      </c>
      <c r="B2034" s="33" t="s">
        <v>7888</v>
      </c>
      <c r="C2034" s="33" t="s">
        <v>7889</v>
      </c>
      <c r="D2034" s="33" t="s">
        <v>7890</v>
      </c>
      <c r="E2034" s="33" t="s">
        <v>6538</v>
      </c>
      <c r="F2034" s="33" t="s">
        <v>685</v>
      </c>
      <c r="G2034" s="33" t="s">
        <v>686</v>
      </c>
      <c r="H2034" s="33" t="s">
        <v>687</v>
      </c>
      <c r="I2034" s="33" t="n">
        <v>340</v>
      </c>
      <c r="J2034" s="33" t="s">
        <v>864</v>
      </c>
      <c r="K2034" s="35" t="n">
        <v>61232</v>
      </c>
      <c r="L2034" s="36" t="n">
        <v>3</v>
      </c>
      <c r="M2034" s="37" t="n">
        <v>1236</v>
      </c>
      <c r="N2034" s="37" t="n">
        <v>12177</v>
      </c>
      <c r="O2034" s="37" t="n">
        <v>9</v>
      </c>
      <c r="P2034" s="33" t="s">
        <v>688</v>
      </c>
    </row>
    <row r="2035" customFormat="false" ht="15" hidden="false" customHeight="false" outlineLevel="0" collapsed="false">
      <c r="A2035" s="33" t="s">
        <v>7891</v>
      </c>
      <c r="B2035" s="33"/>
      <c r="C2035" s="33" t="s">
        <v>7892</v>
      </c>
      <c r="D2035" s="33" t="s">
        <v>7892</v>
      </c>
      <c r="E2035" s="33" t="s">
        <v>792</v>
      </c>
      <c r="F2035" s="33" t="s">
        <v>685</v>
      </c>
      <c r="G2035" s="33" t="s">
        <v>686</v>
      </c>
      <c r="H2035" s="33" t="s">
        <v>687</v>
      </c>
      <c r="I2035" s="33" t="n">
        <v>340</v>
      </c>
      <c r="J2035" s="33" t="s">
        <v>789</v>
      </c>
      <c r="K2035" s="35" t="n">
        <v>61353</v>
      </c>
      <c r="L2035" s="36" t="n">
        <v>3.1</v>
      </c>
      <c r="M2035" s="37" t="n">
        <v>250</v>
      </c>
      <c r="N2035" s="37" t="n">
        <v>450</v>
      </c>
      <c r="O2035" s="37" t="n">
        <v>0</v>
      </c>
      <c r="P2035" s="33" t="s">
        <v>692</v>
      </c>
    </row>
    <row r="2036" customFormat="false" ht="15" hidden="false" customHeight="false" outlineLevel="0" collapsed="false">
      <c r="A2036" s="33" t="s">
        <v>7893</v>
      </c>
      <c r="B2036" s="33" t="s">
        <v>7894</v>
      </c>
      <c r="C2036" s="33" t="s">
        <v>7895</v>
      </c>
      <c r="D2036" s="33" t="s">
        <v>7896</v>
      </c>
      <c r="E2036" s="33" t="s">
        <v>5590</v>
      </c>
      <c r="F2036" s="33" t="s">
        <v>685</v>
      </c>
      <c r="G2036" s="33" t="s">
        <v>686</v>
      </c>
      <c r="H2036" s="33" t="s">
        <v>687</v>
      </c>
      <c r="I2036" s="33" t="n">
        <v>340</v>
      </c>
      <c r="J2036" s="33" t="s">
        <v>864</v>
      </c>
      <c r="K2036" s="35" t="n">
        <v>72919</v>
      </c>
      <c r="L2036" s="36" t="n">
        <v>4.5</v>
      </c>
      <c r="M2036" s="37" t="n">
        <v>1556</v>
      </c>
      <c r="N2036" s="37" t="n">
        <v>5298</v>
      </c>
      <c r="O2036" s="37" t="n">
        <v>2</v>
      </c>
      <c r="P2036" s="33" t="s">
        <v>688</v>
      </c>
    </row>
    <row r="2037" customFormat="false" ht="15" hidden="false" customHeight="false" outlineLevel="0" collapsed="false">
      <c r="A2037" s="33" t="s">
        <v>7897</v>
      </c>
      <c r="B2037" s="33" t="s">
        <v>7898</v>
      </c>
      <c r="C2037" s="33" t="s">
        <v>7899</v>
      </c>
      <c r="D2037" s="33" t="s">
        <v>7900</v>
      </c>
      <c r="E2037" s="33" t="s">
        <v>7120</v>
      </c>
      <c r="F2037" s="33" t="s">
        <v>685</v>
      </c>
      <c r="G2037" s="33" t="s">
        <v>686</v>
      </c>
      <c r="H2037" s="33" t="s">
        <v>687</v>
      </c>
      <c r="I2037" s="33" t="n">
        <v>340</v>
      </c>
      <c r="J2037" s="33" t="s">
        <v>703</v>
      </c>
      <c r="K2037" s="35" t="n">
        <v>84991</v>
      </c>
      <c r="L2037" s="36" t="n">
        <v>6</v>
      </c>
      <c r="M2037" s="37" t="n">
        <v>0</v>
      </c>
      <c r="N2037" s="37" t="n">
        <v>600</v>
      </c>
      <c r="O2037" s="37" t="n">
        <v>0</v>
      </c>
      <c r="P2037" s="33" t="s">
        <v>688</v>
      </c>
    </row>
    <row r="2038" customFormat="false" ht="15" hidden="false" customHeight="false" outlineLevel="0" collapsed="false">
      <c r="A2038" s="33" t="s">
        <v>7901</v>
      </c>
      <c r="B2038" s="33" t="s">
        <v>7902</v>
      </c>
      <c r="C2038" s="33" t="s">
        <v>7903</v>
      </c>
      <c r="D2038" s="33" t="s">
        <v>7904</v>
      </c>
      <c r="E2038" s="33" t="s">
        <v>5913</v>
      </c>
      <c r="F2038" s="33" t="s">
        <v>685</v>
      </c>
      <c r="G2038" s="33" t="s">
        <v>686</v>
      </c>
      <c r="H2038" s="33" t="s">
        <v>687</v>
      </c>
      <c r="I2038" s="33" t="n">
        <v>341</v>
      </c>
      <c r="J2038" s="33" t="s">
        <v>785</v>
      </c>
      <c r="K2038" s="35" t="n">
        <v>54469</v>
      </c>
      <c r="L2038" s="36" t="n">
        <v>2.7</v>
      </c>
      <c r="M2038" s="37" t="n">
        <v>0</v>
      </c>
      <c r="N2038" s="37" t="n">
        <v>2000</v>
      </c>
      <c r="O2038" s="37" t="n">
        <v>0</v>
      </c>
      <c r="P2038" s="33" t="s">
        <v>688</v>
      </c>
    </row>
    <row r="2039" customFormat="false" ht="15" hidden="false" customHeight="false" outlineLevel="0" collapsed="false">
      <c r="A2039" s="33" t="s">
        <v>7905</v>
      </c>
      <c r="B2039" s="33" t="s">
        <v>7906</v>
      </c>
      <c r="C2039" s="33" t="s">
        <v>7907</v>
      </c>
      <c r="D2039" s="33" t="s">
        <v>7908</v>
      </c>
      <c r="E2039" s="33" t="s">
        <v>5913</v>
      </c>
      <c r="F2039" s="33" t="s">
        <v>685</v>
      </c>
      <c r="G2039" s="33" t="s">
        <v>686</v>
      </c>
      <c r="H2039" s="33" t="s">
        <v>687</v>
      </c>
      <c r="I2039" s="33" t="n">
        <v>341</v>
      </c>
      <c r="J2039" s="33" t="s">
        <v>765</v>
      </c>
      <c r="K2039" s="35" t="n">
        <v>59376</v>
      </c>
      <c r="L2039" s="36" t="n">
        <v>2.8</v>
      </c>
      <c r="M2039" s="37" t="n">
        <v>500</v>
      </c>
      <c r="N2039" s="37" t="n">
        <v>7000</v>
      </c>
      <c r="O2039" s="37" t="n">
        <v>0</v>
      </c>
      <c r="P2039" s="33" t="s">
        <v>742</v>
      </c>
    </row>
    <row r="2040" customFormat="false" ht="15" hidden="false" customHeight="false" outlineLevel="0" collapsed="false">
      <c r="A2040" s="33" t="s">
        <v>7909</v>
      </c>
      <c r="B2040" s="33" t="s">
        <v>7910</v>
      </c>
      <c r="C2040" s="33" t="s">
        <v>7911</v>
      </c>
      <c r="D2040" s="33" t="s">
        <v>7837</v>
      </c>
      <c r="E2040" s="33" t="s">
        <v>5779</v>
      </c>
      <c r="F2040" s="33" t="s">
        <v>685</v>
      </c>
      <c r="G2040" s="33" t="s">
        <v>686</v>
      </c>
      <c r="H2040" s="33" t="s">
        <v>687</v>
      </c>
      <c r="I2040" s="33" t="n">
        <v>341</v>
      </c>
      <c r="J2040" s="33" t="s">
        <v>864</v>
      </c>
      <c r="K2040" s="35" t="n">
        <v>75202</v>
      </c>
      <c r="L2040" s="36" t="n">
        <v>4.9</v>
      </c>
      <c r="M2040" s="37" t="n">
        <v>1300</v>
      </c>
      <c r="N2040" s="37" t="n">
        <v>19000</v>
      </c>
      <c r="O2040" s="37" t="n">
        <v>35</v>
      </c>
      <c r="P2040" s="33" t="s">
        <v>760</v>
      </c>
    </row>
    <row r="2041" customFormat="false" ht="15" hidden="false" customHeight="false" outlineLevel="0" collapsed="false">
      <c r="A2041" s="33" t="s">
        <v>7912</v>
      </c>
      <c r="B2041" s="33" t="s">
        <v>7913</v>
      </c>
      <c r="C2041" s="33" t="s">
        <v>7914</v>
      </c>
      <c r="D2041" s="33" t="s">
        <v>5631</v>
      </c>
      <c r="E2041" s="33" t="s">
        <v>6538</v>
      </c>
      <c r="F2041" s="33" t="s">
        <v>685</v>
      </c>
      <c r="G2041" s="33" t="s">
        <v>686</v>
      </c>
      <c r="H2041" s="33" t="s">
        <v>733</v>
      </c>
      <c r="I2041" s="33" t="n">
        <v>341</v>
      </c>
      <c r="J2041" s="33" t="s">
        <v>751</v>
      </c>
      <c r="K2041" s="35" t="n">
        <v>70368</v>
      </c>
      <c r="L2041" s="36" t="n">
        <v>3.8</v>
      </c>
      <c r="M2041" s="37" t="n">
        <v>350</v>
      </c>
      <c r="N2041" s="37" t="n">
        <v>5044</v>
      </c>
      <c r="O2041" s="37" t="n">
        <v>0</v>
      </c>
      <c r="P2041" s="33" t="s">
        <v>700</v>
      </c>
    </row>
    <row r="2042" customFormat="false" ht="15" hidden="false" customHeight="false" outlineLevel="0" collapsed="false">
      <c r="A2042" s="33" t="s">
        <v>7915</v>
      </c>
      <c r="B2042" s="33"/>
      <c r="C2042" s="33" t="s">
        <v>7916</v>
      </c>
      <c r="D2042" s="33" t="s">
        <v>7508</v>
      </c>
      <c r="E2042" s="33" t="s">
        <v>5779</v>
      </c>
      <c r="F2042" s="33" t="s">
        <v>685</v>
      </c>
      <c r="G2042" s="33" t="s">
        <v>686</v>
      </c>
      <c r="H2042" s="33" t="s">
        <v>750</v>
      </c>
      <c r="I2042" s="33" t="n">
        <v>343</v>
      </c>
      <c r="J2042" s="33" t="s">
        <v>864</v>
      </c>
      <c r="K2042" s="35" t="n">
        <v>74990</v>
      </c>
      <c r="L2042" s="36" t="n">
        <v>4.8</v>
      </c>
      <c r="M2042" s="37" t="n">
        <v>425</v>
      </c>
      <c r="N2042" s="37" t="n">
        <v>4500</v>
      </c>
      <c r="O2042" s="37" t="n">
        <v>12</v>
      </c>
      <c r="P2042" s="33" t="s">
        <v>700</v>
      </c>
    </row>
    <row r="2043" customFormat="false" ht="15" hidden="false" customHeight="false" outlineLevel="0" collapsed="false">
      <c r="A2043" s="33" t="s">
        <v>7917</v>
      </c>
      <c r="B2043" s="33" t="s">
        <v>7918</v>
      </c>
      <c r="C2043" s="33" t="s">
        <v>7919</v>
      </c>
      <c r="D2043" s="33" t="s">
        <v>7920</v>
      </c>
      <c r="E2043" s="33" t="s">
        <v>6538</v>
      </c>
      <c r="F2043" s="33" t="s">
        <v>685</v>
      </c>
      <c r="G2043" s="33" t="s">
        <v>686</v>
      </c>
      <c r="H2043" s="33" t="s">
        <v>687</v>
      </c>
      <c r="I2043" s="33" t="n">
        <v>343</v>
      </c>
      <c r="J2043" s="33" t="s">
        <v>765</v>
      </c>
      <c r="K2043" s="35" t="n">
        <v>59911</v>
      </c>
      <c r="L2043" s="36" t="n">
        <v>2.7</v>
      </c>
      <c r="M2043" s="37" t="n">
        <v>0</v>
      </c>
      <c r="N2043" s="37" t="n">
        <v>2063</v>
      </c>
      <c r="O2043" s="37" t="n">
        <v>0</v>
      </c>
      <c r="P2043" s="33" t="s">
        <v>742</v>
      </c>
    </row>
    <row r="2044" customFormat="false" ht="15" hidden="false" customHeight="false" outlineLevel="0" collapsed="false">
      <c r="A2044" s="33" t="s">
        <v>7921</v>
      </c>
      <c r="B2044" s="33" t="s">
        <v>7922</v>
      </c>
      <c r="C2044" s="33" t="s">
        <v>7923</v>
      </c>
      <c r="D2044" s="33" t="s">
        <v>7924</v>
      </c>
      <c r="E2044" s="33" t="s">
        <v>7335</v>
      </c>
      <c r="F2044" s="33" t="s">
        <v>685</v>
      </c>
      <c r="G2044" s="33" t="s">
        <v>686</v>
      </c>
      <c r="H2044" s="33" t="s">
        <v>687</v>
      </c>
      <c r="I2044" s="33" t="n">
        <v>343</v>
      </c>
      <c r="J2044" s="33" t="s">
        <v>789</v>
      </c>
      <c r="K2044" s="35" t="n">
        <v>79884</v>
      </c>
      <c r="L2044" s="36" t="n">
        <v>5.7</v>
      </c>
      <c r="M2044" s="37" t="n">
        <v>1833</v>
      </c>
      <c r="N2044" s="37" t="n">
        <v>17761</v>
      </c>
      <c r="O2044" s="37" t="n">
        <v>2</v>
      </c>
      <c r="P2044" s="33" t="s">
        <v>742</v>
      </c>
    </row>
    <row r="2045" customFormat="false" ht="15" hidden="false" customHeight="false" outlineLevel="0" collapsed="false">
      <c r="A2045" s="33" t="s">
        <v>7925</v>
      </c>
      <c r="B2045" s="33" t="s">
        <v>7926</v>
      </c>
      <c r="C2045" s="33" t="s">
        <v>7927</v>
      </c>
      <c r="D2045" s="33" t="s">
        <v>7928</v>
      </c>
      <c r="E2045" s="33" t="s">
        <v>4472</v>
      </c>
      <c r="F2045" s="33" t="s">
        <v>685</v>
      </c>
      <c r="G2045" s="33" t="s">
        <v>686</v>
      </c>
      <c r="H2045" s="33" t="s">
        <v>687</v>
      </c>
      <c r="I2045" s="33" t="n">
        <v>344</v>
      </c>
      <c r="J2045" s="33" t="s">
        <v>751</v>
      </c>
      <c r="K2045" s="35" t="n">
        <v>77861</v>
      </c>
      <c r="L2045" s="36" t="n">
        <v>4.6</v>
      </c>
      <c r="M2045" s="37" t="n">
        <v>0</v>
      </c>
      <c r="N2045" s="37" t="n">
        <v>5376</v>
      </c>
      <c r="O2045" s="37" t="n">
        <v>0</v>
      </c>
      <c r="P2045" s="33" t="s">
        <v>688</v>
      </c>
    </row>
    <row r="2046" customFormat="false" ht="15" hidden="false" customHeight="false" outlineLevel="0" collapsed="false">
      <c r="A2046" s="33" t="s">
        <v>7929</v>
      </c>
      <c r="B2046" s="33" t="s">
        <v>7930</v>
      </c>
      <c r="C2046" s="33" t="s">
        <v>7931</v>
      </c>
      <c r="D2046" s="33" t="s">
        <v>7014</v>
      </c>
      <c r="E2046" s="33" t="s">
        <v>5779</v>
      </c>
      <c r="F2046" s="33" t="s">
        <v>685</v>
      </c>
      <c r="G2046" s="33" t="s">
        <v>686</v>
      </c>
      <c r="H2046" s="33" t="s">
        <v>909</v>
      </c>
      <c r="I2046" s="33" t="n">
        <v>344</v>
      </c>
      <c r="J2046" s="33" t="s">
        <v>864</v>
      </c>
      <c r="K2046" s="35" t="n">
        <v>75996</v>
      </c>
      <c r="L2046" s="36" t="n">
        <v>4.9</v>
      </c>
      <c r="M2046" s="37" t="n">
        <v>0</v>
      </c>
      <c r="N2046" s="37" t="n">
        <v>3500</v>
      </c>
      <c r="O2046" s="37" t="n">
        <v>0</v>
      </c>
      <c r="P2046" s="33" t="s">
        <v>700</v>
      </c>
    </row>
    <row r="2047" customFormat="false" ht="15" hidden="false" customHeight="false" outlineLevel="0" collapsed="false">
      <c r="A2047" s="33" t="s">
        <v>7932</v>
      </c>
      <c r="B2047" s="33" t="s">
        <v>7933</v>
      </c>
      <c r="C2047" s="33" t="s">
        <v>7934</v>
      </c>
      <c r="D2047" s="33" t="s">
        <v>7878</v>
      </c>
      <c r="E2047" s="33" t="s">
        <v>6901</v>
      </c>
      <c r="F2047" s="33" t="s">
        <v>685</v>
      </c>
      <c r="G2047" s="33" t="s">
        <v>686</v>
      </c>
      <c r="H2047" s="33" t="s">
        <v>687</v>
      </c>
      <c r="I2047" s="33" t="n">
        <v>344</v>
      </c>
      <c r="J2047" s="33" t="s">
        <v>751</v>
      </c>
      <c r="K2047" s="35" t="n">
        <v>102842</v>
      </c>
      <c r="L2047" s="36" t="n">
        <v>9.8</v>
      </c>
      <c r="M2047" s="37" t="n">
        <v>5746</v>
      </c>
      <c r="N2047" s="37" t="n">
        <v>19823</v>
      </c>
      <c r="O2047" s="37" t="n">
        <v>20</v>
      </c>
      <c r="P2047" s="33" t="s">
        <v>688</v>
      </c>
    </row>
    <row r="2048" customFormat="false" ht="15" hidden="false" customHeight="false" outlineLevel="0" collapsed="false">
      <c r="A2048" s="33" t="s">
        <v>7935</v>
      </c>
      <c r="B2048" s="33" t="s">
        <v>7936</v>
      </c>
      <c r="C2048" s="33" t="s">
        <v>7937</v>
      </c>
      <c r="D2048" s="33" t="s">
        <v>7938</v>
      </c>
      <c r="E2048" s="33" t="s">
        <v>6901</v>
      </c>
      <c r="F2048" s="33" t="s">
        <v>685</v>
      </c>
      <c r="G2048" s="33" t="s">
        <v>686</v>
      </c>
      <c r="H2048" s="33" t="s">
        <v>687</v>
      </c>
      <c r="I2048" s="33" t="n">
        <v>345</v>
      </c>
      <c r="J2048" s="33" t="s">
        <v>751</v>
      </c>
      <c r="K2048" s="35" t="n">
        <v>74022</v>
      </c>
      <c r="L2048" s="36" t="n">
        <v>4.4</v>
      </c>
      <c r="M2048" s="37" t="n">
        <v>0</v>
      </c>
      <c r="N2048" s="37" t="n">
        <v>6500</v>
      </c>
      <c r="O2048" s="37" t="n">
        <v>0</v>
      </c>
      <c r="P2048" s="33" t="s">
        <v>828</v>
      </c>
    </row>
    <row r="2049" customFormat="false" ht="15" hidden="false" customHeight="false" outlineLevel="0" collapsed="false">
      <c r="A2049" s="33" t="s">
        <v>7939</v>
      </c>
      <c r="B2049" s="33" t="s">
        <v>7940</v>
      </c>
      <c r="C2049" s="33" t="s">
        <v>7941</v>
      </c>
      <c r="D2049" s="33" t="s">
        <v>2766</v>
      </c>
      <c r="E2049" s="33" t="s">
        <v>5590</v>
      </c>
      <c r="F2049" s="33" t="s">
        <v>685</v>
      </c>
      <c r="G2049" s="33" t="s">
        <v>686</v>
      </c>
      <c r="H2049" s="33" t="s">
        <v>733</v>
      </c>
      <c r="I2049" s="33" t="n">
        <v>345</v>
      </c>
      <c r="J2049" s="33" t="s">
        <v>703</v>
      </c>
      <c r="K2049" s="35" t="n">
        <v>43372</v>
      </c>
      <c r="L2049" s="36" t="n">
        <v>1.1</v>
      </c>
      <c r="M2049" s="37" t="n">
        <v>130</v>
      </c>
      <c r="N2049" s="37" t="n">
        <v>3000</v>
      </c>
      <c r="O2049" s="37" t="n">
        <v>0</v>
      </c>
      <c r="P2049" s="33" t="s">
        <v>723</v>
      </c>
    </row>
    <row r="2050" customFormat="false" ht="15" hidden="false" customHeight="false" outlineLevel="0" collapsed="false">
      <c r="A2050" s="33" t="s">
        <v>7942</v>
      </c>
      <c r="B2050" s="33" t="s">
        <v>7943</v>
      </c>
      <c r="C2050" s="33" t="s">
        <v>7944</v>
      </c>
      <c r="D2050" s="33" t="s">
        <v>7945</v>
      </c>
      <c r="E2050" s="33" t="s">
        <v>852</v>
      </c>
      <c r="F2050" s="33" t="s">
        <v>685</v>
      </c>
      <c r="G2050" s="33" t="s">
        <v>686</v>
      </c>
      <c r="H2050" s="33" t="s">
        <v>750</v>
      </c>
      <c r="I2050" s="33" t="n">
        <v>345</v>
      </c>
      <c r="J2050" s="33" t="s">
        <v>849</v>
      </c>
      <c r="K2050" s="35" t="n">
        <v>66185</v>
      </c>
      <c r="L2050" s="36" t="n">
        <v>3.2</v>
      </c>
      <c r="M2050" s="37" t="n">
        <v>0</v>
      </c>
      <c r="N2050" s="37" t="n">
        <v>2200</v>
      </c>
      <c r="O2050" s="37" t="n">
        <v>0</v>
      </c>
      <c r="P2050" s="33" t="s">
        <v>742</v>
      </c>
    </row>
    <row r="2051" customFormat="false" ht="15" hidden="false" customHeight="false" outlineLevel="0" collapsed="false">
      <c r="A2051" s="33" t="s">
        <v>7946</v>
      </c>
      <c r="B2051" s="33" t="s">
        <v>7947</v>
      </c>
      <c r="C2051" s="33" t="s">
        <v>7948</v>
      </c>
      <c r="D2051" s="33" t="s">
        <v>7949</v>
      </c>
      <c r="E2051" s="33" t="s">
        <v>5779</v>
      </c>
      <c r="F2051" s="33" t="s">
        <v>685</v>
      </c>
      <c r="G2051" s="33" t="s">
        <v>686</v>
      </c>
      <c r="H2051" s="33" t="s">
        <v>687</v>
      </c>
      <c r="I2051" s="33" t="n">
        <v>346</v>
      </c>
      <c r="J2051" s="33" t="s">
        <v>864</v>
      </c>
      <c r="K2051" s="35" t="n">
        <v>60183</v>
      </c>
      <c r="L2051" s="36" t="n">
        <v>2.4</v>
      </c>
      <c r="M2051" s="37" t="n">
        <v>300</v>
      </c>
      <c r="N2051" s="37" t="n">
        <v>3800</v>
      </c>
      <c r="O2051" s="37" t="n">
        <v>1</v>
      </c>
      <c r="P2051" s="33" t="s">
        <v>700</v>
      </c>
    </row>
    <row r="2052" customFormat="false" ht="15" hidden="false" customHeight="false" outlineLevel="0" collapsed="false">
      <c r="A2052" s="33" t="s">
        <v>7950</v>
      </c>
      <c r="B2052" s="33" t="s">
        <v>7951</v>
      </c>
      <c r="C2052" s="33" t="s">
        <v>7952</v>
      </c>
      <c r="D2052" s="33" t="s">
        <v>984</v>
      </c>
      <c r="E2052" s="33" t="s">
        <v>2215</v>
      </c>
      <c r="F2052" s="33" t="s">
        <v>685</v>
      </c>
      <c r="G2052" s="33" t="s">
        <v>686</v>
      </c>
      <c r="H2052" s="33" t="s">
        <v>750</v>
      </c>
      <c r="I2052" s="33" t="n">
        <v>346</v>
      </c>
      <c r="J2052" s="33" t="s">
        <v>751</v>
      </c>
      <c r="K2052" s="35" t="n">
        <v>68841</v>
      </c>
      <c r="L2052" s="36" t="n">
        <v>3.6</v>
      </c>
      <c r="M2052" s="37" t="n">
        <v>2000</v>
      </c>
      <c r="N2052" s="37" t="n">
        <v>6000</v>
      </c>
      <c r="O2052" s="37" t="n">
        <v>2</v>
      </c>
      <c r="P2052" s="33" t="s">
        <v>723</v>
      </c>
    </row>
    <row r="2053" customFormat="false" ht="15" hidden="false" customHeight="false" outlineLevel="0" collapsed="false">
      <c r="A2053" s="33" t="s">
        <v>7953</v>
      </c>
      <c r="B2053" s="33" t="s">
        <v>7954</v>
      </c>
      <c r="C2053" s="33" t="s">
        <v>7955</v>
      </c>
      <c r="D2053" s="33" t="s">
        <v>7956</v>
      </c>
      <c r="E2053" s="33" t="s">
        <v>4472</v>
      </c>
      <c r="F2053" s="33" t="s">
        <v>685</v>
      </c>
      <c r="G2053" s="33" t="s">
        <v>686</v>
      </c>
      <c r="H2053" s="33" t="s">
        <v>687</v>
      </c>
      <c r="I2053" s="33" t="n">
        <v>347</v>
      </c>
      <c r="J2053" s="33" t="s">
        <v>751</v>
      </c>
      <c r="K2053" s="35" t="n">
        <v>96573</v>
      </c>
      <c r="L2053" s="36" t="n">
        <v>8</v>
      </c>
      <c r="M2053" s="37" t="n">
        <v>0</v>
      </c>
      <c r="N2053" s="37" t="n">
        <v>3150</v>
      </c>
      <c r="O2053" s="37" t="n">
        <v>0</v>
      </c>
      <c r="P2053" s="33" t="s">
        <v>742</v>
      </c>
    </row>
    <row r="2054" customFormat="false" ht="15" hidden="false" customHeight="false" outlineLevel="0" collapsed="false">
      <c r="A2054" s="33" t="s">
        <v>7957</v>
      </c>
      <c r="B2054" s="33" t="s">
        <v>7958</v>
      </c>
      <c r="C2054" s="33" t="s">
        <v>7959</v>
      </c>
      <c r="D2054" s="33" t="s">
        <v>7960</v>
      </c>
      <c r="E2054" s="33" t="s">
        <v>5590</v>
      </c>
      <c r="F2054" s="33" t="s">
        <v>685</v>
      </c>
      <c r="G2054" s="33" t="s">
        <v>686</v>
      </c>
      <c r="H2054" s="33" t="s">
        <v>750</v>
      </c>
      <c r="I2054" s="33" t="n">
        <v>347</v>
      </c>
      <c r="J2054" s="33" t="s">
        <v>864</v>
      </c>
      <c r="K2054" s="35" t="n">
        <v>56760</v>
      </c>
      <c r="L2054" s="36" t="n">
        <v>2.1</v>
      </c>
      <c r="M2054" s="37" t="n">
        <v>0</v>
      </c>
      <c r="N2054" s="37" t="n">
        <v>4386</v>
      </c>
      <c r="O2054" s="37" t="n">
        <v>7</v>
      </c>
      <c r="P2054" s="33" t="s">
        <v>688</v>
      </c>
    </row>
    <row r="2055" customFormat="false" ht="15" hidden="false" customHeight="false" outlineLevel="0" collapsed="false">
      <c r="A2055" s="33" t="s">
        <v>7961</v>
      </c>
      <c r="B2055" s="33" t="s">
        <v>7962</v>
      </c>
      <c r="C2055" s="33" t="s">
        <v>7963</v>
      </c>
      <c r="D2055" s="33" t="s">
        <v>7964</v>
      </c>
      <c r="E2055" s="33" t="s">
        <v>2215</v>
      </c>
      <c r="F2055" s="33" t="s">
        <v>685</v>
      </c>
      <c r="G2055" s="33" t="s">
        <v>686</v>
      </c>
      <c r="H2055" s="33" t="s">
        <v>750</v>
      </c>
      <c r="I2055" s="33" t="n">
        <v>347</v>
      </c>
      <c r="J2055" s="33" t="s">
        <v>751</v>
      </c>
      <c r="K2055" s="35" t="n">
        <v>98447</v>
      </c>
      <c r="L2055" s="36" t="n">
        <v>9</v>
      </c>
      <c r="M2055" s="37" t="n">
        <v>850</v>
      </c>
      <c r="N2055" s="37" t="n">
        <v>5500</v>
      </c>
      <c r="O2055" s="37" t="n">
        <v>0</v>
      </c>
      <c r="P2055" s="33" t="s">
        <v>688</v>
      </c>
    </row>
    <row r="2056" customFormat="false" ht="15" hidden="false" customHeight="false" outlineLevel="0" collapsed="false">
      <c r="A2056" s="33" t="s">
        <v>7965</v>
      </c>
      <c r="B2056" s="33" t="s">
        <v>7966</v>
      </c>
      <c r="C2056" s="33" t="s">
        <v>7967</v>
      </c>
      <c r="D2056" s="33" t="s">
        <v>7968</v>
      </c>
      <c r="E2056" s="33" t="s">
        <v>2677</v>
      </c>
      <c r="F2056" s="33" t="s">
        <v>685</v>
      </c>
      <c r="G2056" s="33" t="s">
        <v>686</v>
      </c>
      <c r="H2056" s="33" t="s">
        <v>687</v>
      </c>
      <c r="I2056" s="33" t="n">
        <v>348</v>
      </c>
      <c r="J2056" s="33" t="s">
        <v>751</v>
      </c>
      <c r="K2056" s="35" t="n">
        <v>68953</v>
      </c>
      <c r="L2056" s="36" t="n">
        <v>3.6</v>
      </c>
      <c r="M2056" s="37" t="n">
        <v>500</v>
      </c>
      <c r="N2056" s="37" t="n">
        <v>1550</v>
      </c>
      <c r="O2056" s="37" t="n">
        <v>0</v>
      </c>
      <c r="P2056" s="33" t="s">
        <v>723</v>
      </c>
    </row>
    <row r="2057" customFormat="false" ht="15" hidden="false" customHeight="false" outlineLevel="0" collapsed="false">
      <c r="A2057" s="33" t="s">
        <v>7969</v>
      </c>
      <c r="B2057" s="33" t="s">
        <v>7970</v>
      </c>
      <c r="C2057" s="33" t="s">
        <v>7971</v>
      </c>
      <c r="D2057" s="33" t="s">
        <v>7872</v>
      </c>
      <c r="E2057" s="33" t="s">
        <v>6901</v>
      </c>
      <c r="F2057" s="33" t="s">
        <v>685</v>
      </c>
      <c r="G2057" s="33" t="s">
        <v>686</v>
      </c>
      <c r="H2057" s="33" t="s">
        <v>798</v>
      </c>
      <c r="I2057" s="33" t="n">
        <v>348</v>
      </c>
      <c r="J2057" s="33" t="s">
        <v>751</v>
      </c>
      <c r="K2057" s="35" t="n">
        <v>102737</v>
      </c>
      <c r="L2057" s="36" t="n">
        <v>9.8</v>
      </c>
      <c r="M2057" s="37" t="n">
        <v>39695</v>
      </c>
      <c r="N2057" s="37" t="n">
        <v>8345</v>
      </c>
      <c r="O2057" s="37" t="n">
        <v>136</v>
      </c>
      <c r="P2057" s="33" t="s">
        <v>688</v>
      </c>
    </row>
    <row r="2058" customFormat="false" ht="15" hidden="false" customHeight="false" outlineLevel="0" collapsed="false">
      <c r="A2058" s="33" t="s">
        <v>7972</v>
      </c>
      <c r="B2058" s="33"/>
      <c r="C2058" s="33" t="s">
        <v>7973</v>
      </c>
      <c r="D2058" s="33" t="s">
        <v>7974</v>
      </c>
      <c r="E2058" s="33" t="s">
        <v>6538</v>
      </c>
      <c r="F2058" s="33" t="s">
        <v>685</v>
      </c>
      <c r="G2058" s="33" t="s">
        <v>686</v>
      </c>
      <c r="H2058" s="33" t="s">
        <v>750</v>
      </c>
      <c r="I2058" s="33" t="n">
        <v>348</v>
      </c>
      <c r="J2058" s="33" t="s">
        <v>751</v>
      </c>
      <c r="K2058" s="35" t="n">
        <v>71182</v>
      </c>
      <c r="L2058" s="36" t="n">
        <v>4.2</v>
      </c>
      <c r="M2058" s="37" t="n">
        <v>50</v>
      </c>
      <c r="N2058" s="37" t="n">
        <v>6240</v>
      </c>
      <c r="O2058" s="37" t="n">
        <v>1</v>
      </c>
      <c r="P2058" s="33" t="s">
        <v>760</v>
      </c>
    </row>
    <row r="2059" customFormat="false" ht="15" hidden="false" customHeight="false" outlineLevel="0" collapsed="false">
      <c r="A2059" s="33" t="s">
        <v>7975</v>
      </c>
      <c r="B2059" s="33"/>
      <c r="C2059" s="33" t="s">
        <v>7976</v>
      </c>
      <c r="D2059" s="33" t="s">
        <v>7977</v>
      </c>
      <c r="E2059" s="33" t="s">
        <v>5913</v>
      </c>
      <c r="F2059" s="33" t="s">
        <v>685</v>
      </c>
      <c r="G2059" s="33" t="s">
        <v>686</v>
      </c>
      <c r="H2059" s="33" t="s">
        <v>687</v>
      </c>
      <c r="I2059" s="33" t="n">
        <v>349</v>
      </c>
      <c r="J2059" s="33" t="s">
        <v>765</v>
      </c>
      <c r="K2059" s="35" t="n">
        <v>59600</v>
      </c>
      <c r="L2059" s="36" t="n">
        <v>2.8</v>
      </c>
      <c r="M2059" s="37" t="n">
        <v>0</v>
      </c>
      <c r="N2059" s="37" t="n">
        <v>1200</v>
      </c>
      <c r="O2059" s="37" t="n">
        <v>0</v>
      </c>
      <c r="P2059" s="33" t="s">
        <v>692</v>
      </c>
    </row>
    <row r="2060" customFormat="false" ht="15" hidden="false" customHeight="false" outlineLevel="0" collapsed="false">
      <c r="A2060" s="33" t="s">
        <v>7978</v>
      </c>
      <c r="B2060" s="33" t="s">
        <v>7979</v>
      </c>
      <c r="C2060" s="33" t="s">
        <v>7980</v>
      </c>
      <c r="D2060" s="33" t="s">
        <v>7981</v>
      </c>
      <c r="E2060" s="33" t="s">
        <v>2677</v>
      </c>
      <c r="F2060" s="33" t="s">
        <v>685</v>
      </c>
      <c r="G2060" s="33" t="s">
        <v>686</v>
      </c>
      <c r="H2060" s="33" t="s">
        <v>687</v>
      </c>
      <c r="I2060" s="33" t="n">
        <v>349</v>
      </c>
      <c r="J2060" s="33" t="s">
        <v>751</v>
      </c>
      <c r="K2060" s="35" t="n">
        <v>57133</v>
      </c>
      <c r="L2060" s="36" t="n">
        <v>2.2</v>
      </c>
      <c r="M2060" s="37" t="n">
        <v>1100</v>
      </c>
      <c r="N2060" s="37" t="n">
        <v>300</v>
      </c>
      <c r="O2060" s="37" t="n">
        <v>1</v>
      </c>
      <c r="P2060" s="33" t="s">
        <v>692</v>
      </c>
    </row>
    <row r="2061" customFormat="false" ht="15" hidden="false" customHeight="false" outlineLevel="0" collapsed="false">
      <c r="A2061" s="33" t="s">
        <v>7982</v>
      </c>
      <c r="B2061" s="33" t="s">
        <v>7983</v>
      </c>
      <c r="C2061" s="33" t="s">
        <v>7984</v>
      </c>
      <c r="D2061" s="33" t="s">
        <v>7984</v>
      </c>
      <c r="E2061" s="33" t="s">
        <v>6538</v>
      </c>
      <c r="F2061" s="33" t="s">
        <v>685</v>
      </c>
      <c r="G2061" s="33" t="s">
        <v>686</v>
      </c>
      <c r="H2061" s="33" t="s">
        <v>764</v>
      </c>
      <c r="I2061" s="33" t="n">
        <v>349</v>
      </c>
      <c r="J2061" s="33" t="s">
        <v>864</v>
      </c>
      <c r="K2061" s="35" t="n">
        <v>68495</v>
      </c>
      <c r="L2061" s="36" t="n">
        <v>4.2</v>
      </c>
      <c r="M2061" s="37" t="n">
        <v>1641</v>
      </c>
      <c r="N2061" s="37" t="n">
        <v>6013</v>
      </c>
      <c r="O2061" s="37" t="n">
        <v>2</v>
      </c>
      <c r="P2061" s="33" t="s">
        <v>688</v>
      </c>
    </row>
    <row r="2062" customFormat="false" ht="15" hidden="false" customHeight="false" outlineLevel="0" collapsed="false">
      <c r="A2062" s="33" t="s">
        <v>7985</v>
      </c>
      <c r="B2062" s="33" t="s">
        <v>7986</v>
      </c>
      <c r="C2062" s="33" t="s">
        <v>7987</v>
      </c>
      <c r="D2062" s="33" t="s">
        <v>7988</v>
      </c>
      <c r="E2062" s="33" t="s">
        <v>6538</v>
      </c>
      <c r="F2062" s="33" t="s">
        <v>685</v>
      </c>
      <c r="G2062" s="33" t="s">
        <v>686</v>
      </c>
      <c r="H2062" s="33" t="s">
        <v>687</v>
      </c>
      <c r="I2062" s="33" t="n">
        <v>350</v>
      </c>
      <c r="J2062" s="33" t="s">
        <v>864</v>
      </c>
      <c r="K2062" s="35" t="n">
        <v>71456</v>
      </c>
      <c r="L2062" s="36" t="n">
        <v>4.7</v>
      </c>
      <c r="M2062" s="37" t="n">
        <v>250</v>
      </c>
      <c r="N2062" s="37" t="n">
        <v>2061</v>
      </c>
      <c r="O2062" s="37" t="n">
        <v>0</v>
      </c>
      <c r="P2062" s="33" t="s">
        <v>700</v>
      </c>
    </row>
    <row r="2063" customFormat="false" ht="15" hidden="false" customHeight="false" outlineLevel="0" collapsed="false">
      <c r="A2063" s="33" t="s">
        <v>7989</v>
      </c>
      <c r="B2063" s="33" t="s">
        <v>7990</v>
      </c>
      <c r="C2063" s="33" t="s">
        <v>7991</v>
      </c>
      <c r="D2063" s="33" t="s">
        <v>7992</v>
      </c>
      <c r="E2063" s="33" t="s">
        <v>5779</v>
      </c>
      <c r="F2063" s="33" t="s">
        <v>685</v>
      </c>
      <c r="G2063" s="33" t="s">
        <v>686</v>
      </c>
      <c r="H2063" s="33" t="s">
        <v>750</v>
      </c>
      <c r="I2063" s="33" t="n">
        <v>351</v>
      </c>
      <c r="J2063" s="33" t="s">
        <v>864</v>
      </c>
      <c r="K2063" s="35" t="n">
        <v>59038</v>
      </c>
      <c r="L2063" s="36" t="n">
        <v>2.1</v>
      </c>
      <c r="M2063" s="37" t="n">
        <v>0</v>
      </c>
      <c r="N2063" s="37" t="n">
        <v>425</v>
      </c>
      <c r="O2063" s="37" t="n">
        <v>0</v>
      </c>
      <c r="P2063" s="33" t="s">
        <v>860</v>
      </c>
    </row>
    <row r="2064" customFormat="false" ht="15" hidden="false" customHeight="false" outlineLevel="0" collapsed="false">
      <c r="A2064" s="33" t="s">
        <v>7993</v>
      </c>
      <c r="B2064" s="33"/>
      <c r="C2064" s="33" t="s">
        <v>7994</v>
      </c>
      <c r="D2064" s="33" t="s">
        <v>7994</v>
      </c>
      <c r="E2064" s="33" t="s">
        <v>7995</v>
      </c>
      <c r="F2064" s="33" t="s">
        <v>685</v>
      </c>
      <c r="G2064" s="33" t="s">
        <v>686</v>
      </c>
      <c r="H2064" s="33" t="s">
        <v>687</v>
      </c>
      <c r="I2064" s="33" t="n">
        <v>351</v>
      </c>
      <c r="J2064" s="33" t="s">
        <v>789</v>
      </c>
      <c r="K2064" s="35" t="n">
        <v>77421</v>
      </c>
      <c r="L2064" s="36" t="n">
        <v>4.6</v>
      </c>
      <c r="M2064" s="37" t="n">
        <v>100</v>
      </c>
      <c r="N2064" s="37" t="n">
        <v>1500</v>
      </c>
      <c r="O2064" s="37" t="n">
        <v>0</v>
      </c>
      <c r="P2064" s="33" t="s">
        <v>688</v>
      </c>
    </row>
    <row r="2065" customFormat="false" ht="15" hidden="false" customHeight="false" outlineLevel="0" collapsed="false">
      <c r="A2065" s="33" t="s">
        <v>7996</v>
      </c>
      <c r="B2065" s="33"/>
      <c r="C2065" s="33" t="s">
        <v>7997</v>
      </c>
      <c r="D2065" s="33" t="s">
        <v>7960</v>
      </c>
      <c r="E2065" s="33" t="s">
        <v>5590</v>
      </c>
      <c r="F2065" s="33" t="s">
        <v>883</v>
      </c>
      <c r="G2065" s="33" t="s">
        <v>686</v>
      </c>
      <c r="H2065" s="33" t="s">
        <v>687</v>
      </c>
      <c r="I2065" s="33" t="n">
        <v>351</v>
      </c>
      <c r="J2065" s="33" t="s">
        <v>864</v>
      </c>
      <c r="K2065" s="35" t="n">
        <v>56676</v>
      </c>
      <c r="L2065" s="36" t="n">
        <v>2.1</v>
      </c>
      <c r="M2065" s="37" t="n">
        <v>0</v>
      </c>
      <c r="N2065" s="37" t="n">
        <v>0</v>
      </c>
      <c r="O2065" s="37" t="n">
        <v>0</v>
      </c>
      <c r="P2065" s="33"/>
    </row>
    <row r="2066" customFormat="false" ht="15" hidden="false" customHeight="false" outlineLevel="0" collapsed="false">
      <c r="A2066" s="33" t="s">
        <v>7998</v>
      </c>
      <c r="B2066" s="33"/>
      <c r="C2066" s="33" t="s">
        <v>7999</v>
      </c>
      <c r="D2066" s="33" t="s">
        <v>7999</v>
      </c>
      <c r="E2066" s="33" t="s">
        <v>7574</v>
      </c>
      <c r="F2066" s="33" t="s">
        <v>685</v>
      </c>
      <c r="G2066" s="33" t="s">
        <v>686</v>
      </c>
      <c r="H2066" s="33" t="s">
        <v>687</v>
      </c>
      <c r="I2066" s="33" t="n">
        <v>351</v>
      </c>
      <c r="J2066" s="33" t="s">
        <v>698</v>
      </c>
      <c r="K2066" s="35" t="n">
        <v>69127</v>
      </c>
      <c r="L2066" s="36" t="n">
        <v>4.2</v>
      </c>
      <c r="M2066" s="37" t="n">
        <v>400</v>
      </c>
      <c r="N2066" s="37" t="n">
        <v>18000</v>
      </c>
      <c r="O2066" s="37" t="n">
        <v>2</v>
      </c>
      <c r="P2066" s="33" t="s">
        <v>742</v>
      </c>
    </row>
    <row r="2067" customFormat="false" ht="15" hidden="false" customHeight="false" outlineLevel="0" collapsed="false">
      <c r="A2067" s="33" t="s">
        <v>8000</v>
      </c>
      <c r="B2067" s="33" t="s">
        <v>8000</v>
      </c>
      <c r="C2067" s="33" t="s">
        <v>8001</v>
      </c>
      <c r="D2067" s="33" t="s">
        <v>8001</v>
      </c>
      <c r="E2067" s="33"/>
      <c r="F2067" s="33" t="s">
        <v>685</v>
      </c>
      <c r="G2067" s="33" t="s">
        <v>686</v>
      </c>
      <c r="H2067" s="33" t="s">
        <v>1003</v>
      </c>
      <c r="I2067" s="33" t="n">
        <v>351</v>
      </c>
      <c r="J2067" s="33" t="s">
        <v>720</v>
      </c>
      <c r="K2067" s="35"/>
      <c r="L2067" s="36"/>
      <c r="M2067" s="37" t="n">
        <v>0</v>
      </c>
      <c r="N2067" s="37" t="n">
        <v>0</v>
      </c>
      <c r="O2067" s="37" t="n">
        <v>0</v>
      </c>
      <c r="P2067" s="33"/>
    </row>
    <row r="2068" customFormat="false" ht="15" hidden="false" customHeight="false" outlineLevel="0" collapsed="false">
      <c r="A2068" s="33" t="s">
        <v>8002</v>
      </c>
      <c r="B2068" s="33" t="s">
        <v>8003</v>
      </c>
      <c r="C2068" s="33" t="s">
        <v>8004</v>
      </c>
      <c r="D2068" s="33" t="s">
        <v>8005</v>
      </c>
      <c r="E2068" s="33" t="s">
        <v>5779</v>
      </c>
      <c r="F2068" s="33" t="s">
        <v>685</v>
      </c>
      <c r="G2068" s="33" t="s">
        <v>686</v>
      </c>
      <c r="H2068" s="33" t="s">
        <v>687</v>
      </c>
      <c r="I2068" s="33" t="n">
        <v>352</v>
      </c>
      <c r="J2068" s="33" t="s">
        <v>703</v>
      </c>
      <c r="K2068" s="35" t="n">
        <v>67656</v>
      </c>
      <c r="L2068" s="36" t="n">
        <v>3.5</v>
      </c>
      <c r="M2068" s="37" t="n">
        <v>2370</v>
      </c>
      <c r="N2068" s="37" t="n">
        <v>2167</v>
      </c>
      <c r="O2068" s="37" t="n">
        <v>2</v>
      </c>
      <c r="P2068" s="33" t="s">
        <v>692</v>
      </c>
    </row>
    <row r="2069" customFormat="false" ht="15" hidden="false" customHeight="false" outlineLevel="0" collapsed="false">
      <c r="A2069" s="33" t="s">
        <v>8006</v>
      </c>
      <c r="B2069" s="33" t="s">
        <v>8007</v>
      </c>
      <c r="C2069" s="33" t="s">
        <v>8008</v>
      </c>
      <c r="D2069" s="33" t="s">
        <v>7984</v>
      </c>
      <c r="E2069" s="33" t="s">
        <v>6538</v>
      </c>
      <c r="F2069" s="33" t="s">
        <v>685</v>
      </c>
      <c r="G2069" s="33" t="s">
        <v>686</v>
      </c>
      <c r="H2069" s="33" t="s">
        <v>750</v>
      </c>
      <c r="I2069" s="33" t="n">
        <v>352</v>
      </c>
      <c r="J2069" s="33" t="s">
        <v>864</v>
      </c>
      <c r="K2069" s="35" t="n">
        <v>67855</v>
      </c>
      <c r="L2069" s="36" t="n">
        <v>4</v>
      </c>
      <c r="M2069" s="37" t="n">
        <v>620</v>
      </c>
      <c r="N2069" s="37" t="n">
        <v>8200</v>
      </c>
      <c r="O2069" s="37" t="n">
        <v>2</v>
      </c>
      <c r="P2069" s="33" t="s">
        <v>700</v>
      </c>
    </row>
    <row r="2070" customFormat="false" ht="15" hidden="false" customHeight="false" outlineLevel="0" collapsed="false">
      <c r="A2070" s="33" t="s">
        <v>8009</v>
      </c>
      <c r="B2070" s="33" t="s">
        <v>8010</v>
      </c>
      <c r="C2070" s="33" t="s">
        <v>8011</v>
      </c>
      <c r="D2070" s="33" t="s">
        <v>8012</v>
      </c>
      <c r="E2070" s="33" t="s">
        <v>5779</v>
      </c>
      <c r="F2070" s="33" t="s">
        <v>685</v>
      </c>
      <c r="G2070" s="33" t="s">
        <v>686</v>
      </c>
      <c r="H2070" s="33" t="s">
        <v>687</v>
      </c>
      <c r="I2070" s="33" t="n">
        <v>353</v>
      </c>
      <c r="J2070" s="33" t="s">
        <v>864</v>
      </c>
      <c r="K2070" s="35" t="n">
        <v>58524</v>
      </c>
      <c r="L2070" s="36" t="n">
        <v>2.5</v>
      </c>
      <c r="M2070" s="37" t="n">
        <v>0</v>
      </c>
      <c r="N2070" s="37" t="n">
        <v>8600</v>
      </c>
      <c r="O2070" s="37" t="n">
        <v>4</v>
      </c>
      <c r="P2070" s="33" t="s">
        <v>760</v>
      </c>
    </row>
    <row r="2071" customFormat="false" ht="15" hidden="false" customHeight="false" outlineLevel="0" collapsed="false">
      <c r="A2071" s="33" t="s">
        <v>8013</v>
      </c>
      <c r="B2071" s="33" t="s">
        <v>8014</v>
      </c>
      <c r="C2071" s="33" t="s">
        <v>8015</v>
      </c>
      <c r="D2071" s="33" t="s">
        <v>8016</v>
      </c>
      <c r="E2071" s="33" t="s">
        <v>5590</v>
      </c>
      <c r="F2071" s="33" t="s">
        <v>685</v>
      </c>
      <c r="G2071" s="33" t="s">
        <v>686</v>
      </c>
      <c r="H2071" s="33" t="s">
        <v>733</v>
      </c>
      <c r="I2071" s="33" t="n">
        <v>353</v>
      </c>
      <c r="J2071" s="33" t="s">
        <v>681</v>
      </c>
      <c r="K2071" s="35" t="n">
        <v>57878</v>
      </c>
      <c r="L2071" s="36" t="n">
        <v>2.7</v>
      </c>
      <c r="M2071" s="37" t="n">
        <v>1004</v>
      </c>
      <c r="N2071" s="37" t="n">
        <v>7865</v>
      </c>
      <c r="O2071" s="37" t="n">
        <v>1</v>
      </c>
      <c r="P2071" s="33" t="s">
        <v>692</v>
      </c>
    </row>
    <row r="2072" customFormat="false" ht="15" hidden="false" customHeight="false" outlineLevel="0" collapsed="false">
      <c r="A2072" s="33" t="s">
        <v>8017</v>
      </c>
      <c r="B2072" s="33" t="s">
        <v>8018</v>
      </c>
      <c r="C2072" s="33" t="s">
        <v>8019</v>
      </c>
      <c r="D2072" s="33" t="s">
        <v>8020</v>
      </c>
      <c r="E2072" s="33" t="s">
        <v>5913</v>
      </c>
      <c r="F2072" s="33" t="s">
        <v>685</v>
      </c>
      <c r="G2072" s="33" t="s">
        <v>686</v>
      </c>
      <c r="H2072" s="33" t="s">
        <v>687</v>
      </c>
      <c r="I2072" s="33" t="n">
        <v>354</v>
      </c>
      <c r="J2072" s="33" t="s">
        <v>765</v>
      </c>
      <c r="K2072" s="35" t="n">
        <v>60050</v>
      </c>
      <c r="L2072" s="36" t="n">
        <v>2.8</v>
      </c>
      <c r="M2072" s="37" t="n">
        <v>300</v>
      </c>
      <c r="N2072" s="37" t="n">
        <v>7200</v>
      </c>
      <c r="O2072" s="37" t="n">
        <v>0</v>
      </c>
      <c r="P2072" s="33" t="s">
        <v>688</v>
      </c>
    </row>
    <row r="2073" customFormat="false" ht="15" hidden="false" customHeight="false" outlineLevel="0" collapsed="false">
      <c r="A2073" s="33" t="s">
        <v>8021</v>
      </c>
      <c r="B2073" s="33" t="s">
        <v>8022</v>
      </c>
      <c r="C2073" s="33" t="s">
        <v>8023</v>
      </c>
      <c r="D2073" s="33" t="s">
        <v>8024</v>
      </c>
      <c r="E2073" s="33" t="s">
        <v>6901</v>
      </c>
      <c r="F2073" s="33" t="s">
        <v>685</v>
      </c>
      <c r="G2073" s="33" t="s">
        <v>686</v>
      </c>
      <c r="H2073" s="33" t="s">
        <v>750</v>
      </c>
      <c r="I2073" s="33" t="n">
        <v>354</v>
      </c>
      <c r="J2073" s="33" t="s">
        <v>751</v>
      </c>
      <c r="K2073" s="35" t="n">
        <v>103581</v>
      </c>
      <c r="L2073" s="36" t="n">
        <v>10</v>
      </c>
      <c r="M2073" s="37" t="n">
        <v>3037</v>
      </c>
      <c r="N2073" s="37" t="n">
        <v>45914</v>
      </c>
      <c r="O2073" s="37" t="n">
        <v>3</v>
      </c>
      <c r="P2073" s="33" t="s">
        <v>711</v>
      </c>
    </row>
    <row r="2074" customFormat="false" ht="15" hidden="false" customHeight="false" outlineLevel="0" collapsed="false">
      <c r="A2074" s="33" t="s">
        <v>8025</v>
      </c>
      <c r="B2074" s="33" t="s">
        <v>8026</v>
      </c>
      <c r="C2074" s="33" t="s">
        <v>8027</v>
      </c>
      <c r="D2074" s="33" t="s">
        <v>8028</v>
      </c>
      <c r="E2074" s="33" t="s">
        <v>6538</v>
      </c>
      <c r="F2074" s="33" t="s">
        <v>685</v>
      </c>
      <c r="G2074" s="33" t="s">
        <v>686</v>
      </c>
      <c r="H2074" s="33" t="s">
        <v>687</v>
      </c>
      <c r="I2074" s="33" t="n">
        <v>354</v>
      </c>
      <c r="J2074" s="33" t="s">
        <v>765</v>
      </c>
      <c r="K2074" s="35" t="n">
        <v>63784</v>
      </c>
      <c r="L2074" s="36" t="n">
        <v>3.1</v>
      </c>
      <c r="M2074" s="37" t="n">
        <v>150</v>
      </c>
      <c r="N2074" s="37" t="n">
        <v>4228</v>
      </c>
      <c r="O2074" s="37" t="n">
        <v>4</v>
      </c>
      <c r="P2074" s="33" t="s">
        <v>760</v>
      </c>
    </row>
    <row r="2075" customFormat="false" ht="15" hidden="false" customHeight="false" outlineLevel="0" collapsed="false">
      <c r="A2075" s="33" t="s">
        <v>8029</v>
      </c>
      <c r="B2075" s="33" t="s">
        <v>8030</v>
      </c>
      <c r="C2075" s="33" t="s">
        <v>8031</v>
      </c>
      <c r="D2075" s="33" t="s">
        <v>7872</v>
      </c>
      <c r="E2075" s="33" t="s">
        <v>6901</v>
      </c>
      <c r="F2075" s="33" t="s">
        <v>685</v>
      </c>
      <c r="G2075" s="33" t="s">
        <v>686</v>
      </c>
      <c r="H2075" s="33" t="s">
        <v>687</v>
      </c>
      <c r="I2075" s="33" t="n">
        <v>355</v>
      </c>
      <c r="J2075" s="33" t="s">
        <v>751</v>
      </c>
      <c r="K2075" s="35" t="n">
        <v>103135</v>
      </c>
      <c r="L2075" s="36" t="n">
        <v>9.8</v>
      </c>
      <c r="M2075" s="37" t="n">
        <v>4266</v>
      </c>
      <c r="N2075" s="37" t="n">
        <v>55177</v>
      </c>
      <c r="O2075" s="37" t="n">
        <v>26</v>
      </c>
      <c r="P2075" s="33" t="s">
        <v>692</v>
      </c>
    </row>
    <row r="2076" customFormat="false" ht="15" hidden="false" customHeight="false" outlineLevel="0" collapsed="false">
      <c r="A2076" s="33" t="s">
        <v>8032</v>
      </c>
      <c r="B2076" s="33" t="s">
        <v>8033</v>
      </c>
      <c r="C2076" s="33" t="s">
        <v>8034</v>
      </c>
      <c r="D2076" s="33" t="s">
        <v>3048</v>
      </c>
      <c r="E2076" s="33" t="s">
        <v>792</v>
      </c>
      <c r="F2076" s="33" t="s">
        <v>685</v>
      </c>
      <c r="G2076" s="33" t="s">
        <v>686</v>
      </c>
      <c r="H2076" s="33" t="s">
        <v>687</v>
      </c>
      <c r="I2076" s="33" t="n">
        <v>355</v>
      </c>
      <c r="J2076" s="33" t="s">
        <v>789</v>
      </c>
      <c r="K2076" s="35" t="n">
        <v>100457</v>
      </c>
      <c r="L2076" s="36" t="n">
        <v>7.8</v>
      </c>
      <c r="M2076" s="37" t="n">
        <v>4670</v>
      </c>
      <c r="N2076" s="37" t="n">
        <v>1380</v>
      </c>
      <c r="O2076" s="37" t="n">
        <v>0</v>
      </c>
      <c r="P2076" s="33" t="s">
        <v>711</v>
      </c>
    </row>
    <row r="2077" customFormat="false" ht="15" hidden="false" customHeight="false" outlineLevel="0" collapsed="false">
      <c r="A2077" s="33" t="s">
        <v>8035</v>
      </c>
      <c r="B2077" s="33" t="s">
        <v>8036</v>
      </c>
      <c r="C2077" s="33" t="s">
        <v>8037</v>
      </c>
      <c r="D2077" s="33" t="s">
        <v>8038</v>
      </c>
      <c r="E2077" s="33" t="s">
        <v>6538</v>
      </c>
      <c r="F2077" s="33" t="s">
        <v>685</v>
      </c>
      <c r="G2077" s="33" t="s">
        <v>686</v>
      </c>
      <c r="H2077" s="33" t="s">
        <v>687</v>
      </c>
      <c r="I2077" s="33" t="n">
        <v>356</v>
      </c>
      <c r="J2077" s="33" t="s">
        <v>751</v>
      </c>
      <c r="K2077" s="35" t="n">
        <v>71857</v>
      </c>
      <c r="L2077" s="36" t="n">
        <v>4.5</v>
      </c>
      <c r="M2077" s="37" t="n">
        <v>0</v>
      </c>
      <c r="N2077" s="37" t="n">
        <v>4400</v>
      </c>
      <c r="O2077" s="37" t="n">
        <v>1</v>
      </c>
      <c r="P2077" s="33" t="s">
        <v>700</v>
      </c>
    </row>
    <row r="2078" customFormat="false" ht="15" hidden="false" customHeight="false" outlineLevel="0" collapsed="false">
      <c r="A2078" s="33" t="s">
        <v>8039</v>
      </c>
      <c r="B2078" s="33" t="s">
        <v>8040</v>
      </c>
      <c r="C2078" s="33" t="s">
        <v>8041</v>
      </c>
      <c r="D2078" s="33" t="s">
        <v>4592</v>
      </c>
      <c r="E2078" s="33" t="s">
        <v>3995</v>
      </c>
      <c r="F2078" s="33" t="s">
        <v>685</v>
      </c>
      <c r="G2078" s="33" t="s">
        <v>686</v>
      </c>
      <c r="H2078" s="33" t="s">
        <v>687</v>
      </c>
      <c r="I2078" s="33" t="n">
        <v>356</v>
      </c>
      <c r="J2078" s="33" t="s">
        <v>703</v>
      </c>
      <c r="K2078" s="35" t="n">
        <v>77849</v>
      </c>
      <c r="L2078" s="36" t="n">
        <v>4.7</v>
      </c>
      <c r="M2078" s="37" t="n">
        <v>600</v>
      </c>
      <c r="N2078" s="37" t="n">
        <v>10000</v>
      </c>
      <c r="O2078" s="37" t="n">
        <v>0</v>
      </c>
      <c r="P2078" s="33" t="s">
        <v>692</v>
      </c>
    </row>
    <row r="2079" customFormat="false" ht="15" hidden="false" customHeight="false" outlineLevel="0" collapsed="false">
      <c r="A2079" s="33" t="s">
        <v>8042</v>
      </c>
      <c r="B2079" s="33" t="s">
        <v>8043</v>
      </c>
      <c r="C2079" s="33" t="s">
        <v>8044</v>
      </c>
      <c r="D2079" s="33" t="s">
        <v>8045</v>
      </c>
      <c r="E2079" s="33" t="s">
        <v>852</v>
      </c>
      <c r="F2079" s="33" t="s">
        <v>685</v>
      </c>
      <c r="G2079" s="33" t="s">
        <v>686</v>
      </c>
      <c r="H2079" s="33" t="s">
        <v>733</v>
      </c>
      <c r="I2079" s="33" t="n">
        <v>356</v>
      </c>
      <c r="J2079" s="33" t="s">
        <v>849</v>
      </c>
      <c r="K2079" s="35" t="n">
        <v>75275</v>
      </c>
      <c r="L2079" s="36" t="n">
        <v>3.6</v>
      </c>
      <c r="M2079" s="37" t="n">
        <v>1800</v>
      </c>
      <c r="N2079" s="37" t="n">
        <v>6865</v>
      </c>
      <c r="O2079" s="37" t="n">
        <v>1</v>
      </c>
      <c r="P2079" s="33" t="s">
        <v>711</v>
      </c>
    </row>
    <row r="2080" customFormat="false" ht="15" hidden="false" customHeight="false" outlineLevel="0" collapsed="false">
      <c r="A2080" s="33" t="s">
        <v>8046</v>
      </c>
      <c r="B2080" s="33"/>
      <c r="C2080" s="33" t="s">
        <v>8047</v>
      </c>
      <c r="D2080" s="33" t="s">
        <v>8048</v>
      </c>
      <c r="E2080" s="33" t="s">
        <v>7335</v>
      </c>
      <c r="F2080" s="33" t="s">
        <v>685</v>
      </c>
      <c r="G2080" s="33" t="s">
        <v>686</v>
      </c>
      <c r="H2080" s="33" t="s">
        <v>687</v>
      </c>
      <c r="I2080" s="33" t="n">
        <v>356</v>
      </c>
      <c r="J2080" s="33" t="s">
        <v>789</v>
      </c>
      <c r="K2080" s="35" t="n">
        <v>77958</v>
      </c>
      <c r="L2080" s="36" t="n">
        <v>5.3</v>
      </c>
      <c r="M2080" s="37" t="n">
        <v>0</v>
      </c>
      <c r="N2080" s="37" t="n">
        <v>2000</v>
      </c>
      <c r="O2080" s="37" t="n">
        <v>0</v>
      </c>
      <c r="P2080" s="33" t="s">
        <v>742</v>
      </c>
    </row>
    <row r="2081" customFormat="false" ht="15" hidden="false" customHeight="false" outlineLevel="0" collapsed="false">
      <c r="A2081" s="33" t="s">
        <v>8049</v>
      </c>
      <c r="B2081" s="33" t="s">
        <v>8050</v>
      </c>
      <c r="C2081" s="33" t="s">
        <v>8051</v>
      </c>
      <c r="D2081" s="33" t="s">
        <v>8052</v>
      </c>
      <c r="E2081" s="33" t="s">
        <v>5913</v>
      </c>
      <c r="F2081" s="33" t="s">
        <v>685</v>
      </c>
      <c r="G2081" s="33" t="s">
        <v>686</v>
      </c>
      <c r="H2081" s="33" t="s">
        <v>687</v>
      </c>
      <c r="I2081" s="33" t="n">
        <v>358</v>
      </c>
      <c r="J2081" s="33" t="s">
        <v>864</v>
      </c>
      <c r="K2081" s="35" t="n">
        <v>64750</v>
      </c>
      <c r="L2081" s="36" t="n">
        <v>3.3</v>
      </c>
      <c r="M2081" s="37" t="n">
        <v>0</v>
      </c>
      <c r="N2081" s="37" t="n">
        <v>4000</v>
      </c>
      <c r="O2081" s="37" t="n">
        <v>0</v>
      </c>
      <c r="P2081" s="33" t="s">
        <v>828</v>
      </c>
    </row>
    <row r="2082" customFormat="false" ht="15" hidden="false" customHeight="false" outlineLevel="0" collapsed="false">
      <c r="A2082" s="33" t="s">
        <v>8053</v>
      </c>
      <c r="B2082" s="33" t="s">
        <v>8054</v>
      </c>
      <c r="C2082" s="33" t="s">
        <v>8055</v>
      </c>
      <c r="D2082" s="33" t="s">
        <v>8056</v>
      </c>
      <c r="E2082" s="33" t="s">
        <v>5913</v>
      </c>
      <c r="F2082" s="33" t="s">
        <v>685</v>
      </c>
      <c r="G2082" s="33" t="s">
        <v>686</v>
      </c>
      <c r="H2082" s="33" t="s">
        <v>687</v>
      </c>
      <c r="I2082" s="33" t="n">
        <v>358</v>
      </c>
      <c r="J2082" s="33" t="s">
        <v>765</v>
      </c>
      <c r="K2082" s="35" t="n">
        <v>61124</v>
      </c>
      <c r="L2082" s="36" t="n">
        <v>3</v>
      </c>
      <c r="M2082" s="37" t="n">
        <v>2606</v>
      </c>
      <c r="N2082" s="37" t="n">
        <v>5500</v>
      </c>
      <c r="O2082" s="37" t="n">
        <v>20</v>
      </c>
      <c r="P2082" s="33" t="s">
        <v>742</v>
      </c>
    </row>
    <row r="2083" customFormat="false" ht="15" hidden="false" customHeight="false" outlineLevel="0" collapsed="false">
      <c r="A2083" s="33" t="s">
        <v>8057</v>
      </c>
      <c r="B2083" s="33" t="s">
        <v>8058</v>
      </c>
      <c r="C2083" s="33" t="s">
        <v>8059</v>
      </c>
      <c r="D2083" s="33" t="s">
        <v>7872</v>
      </c>
      <c r="E2083" s="33" t="s">
        <v>6901</v>
      </c>
      <c r="F2083" s="33" t="s">
        <v>685</v>
      </c>
      <c r="G2083" s="33" t="s">
        <v>686</v>
      </c>
      <c r="H2083" s="33" t="s">
        <v>687</v>
      </c>
      <c r="I2083" s="33" t="n">
        <v>359</v>
      </c>
      <c r="J2083" s="33" t="s">
        <v>751</v>
      </c>
      <c r="K2083" s="35" t="n">
        <v>102643</v>
      </c>
      <c r="L2083" s="36" t="n">
        <v>9.7</v>
      </c>
      <c r="M2083" s="37" t="n">
        <v>4606</v>
      </c>
      <c r="N2083" s="37" t="n">
        <v>36189</v>
      </c>
      <c r="O2083" s="37" t="n">
        <v>16</v>
      </c>
      <c r="P2083" s="33" t="s">
        <v>711</v>
      </c>
    </row>
    <row r="2084" customFormat="false" ht="15" hidden="false" customHeight="false" outlineLevel="0" collapsed="false">
      <c r="A2084" s="33" t="s">
        <v>8060</v>
      </c>
      <c r="B2084" s="33"/>
      <c r="C2084" s="33" t="s">
        <v>8061</v>
      </c>
      <c r="D2084" s="33" t="s">
        <v>5466</v>
      </c>
      <c r="E2084" s="33" t="s">
        <v>852</v>
      </c>
      <c r="F2084" s="33" t="s">
        <v>685</v>
      </c>
      <c r="G2084" s="33" t="s">
        <v>686</v>
      </c>
      <c r="H2084" s="33" t="s">
        <v>767</v>
      </c>
      <c r="I2084" s="33" t="n">
        <v>359</v>
      </c>
      <c r="J2084" s="33" t="s">
        <v>849</v>
      </c>
      <c r="K2084" s="35" t="n">
        <v>76948</v>
      </c>
      <c r="L2084" s="36" t="n">
        <v>4.7</v>
      </c>
      <c r="M2084" s="37" t="n">
        <v>1720</v>
      </c>
      <c r="N2084" s="37" t="n">
        <v>2190</v>
      </c>
      <c r="O2084" s="37" t="n">
        <v>0</v>
      </c>
      <c r="P2084" s="33" t="s">
        <v>723</v>
      </c>
    </row>
    <row r="2085" customFormat="false" ht="15" hidden="false" customHeight="false" outlineLevel="0" collapsed="false">
      <c r="A2085" s="33" t="s">
        <v>8062</v>
      </c>
      <c r="B2085" s="33" t="s">
        <v>8063</v>
      </c>
      <c r="C2085" s="33" t="s">
        <v>8064</v>
      </c>
      <c r="D2085" s="33" t="s">
        <v>7960</v>
      </c>
      <c r="E2085" s="33" t="s">
        <v>5590</v>
      </c>
      <c r="F2085" s="33" t="s">
        <v>883</v>
      </c>
      <c r="G2085" s="33" t="s">
        <v>686</v>
      </c>
      <c r="H2085" s="33" t="s">
        <v>1182</v>
      </c>
      <c r="I2085" s="33" t="n">
        <v>360</v>
      </c>
      <c r="J2085" s="33" t="s">
        <v>864</v>
      </c>
      <c r="K2085" s="35" t="n">
        <v>55037</v>
      </c>
      <c r="L2085" s="36" t="n">
        <v>2.1</v>
      </c>
      <c r="M2085" s="37" t="n">
        <v>0</v>
      </c>
      <c r="N2085" s="37" t="n">
        <v>0</v>
      </c>
      <c r="O2085" s="37" t="n">
        <v>0</v>
      </c>
      <c r="P2085" s="33"/>
    </row>
    <row r="2086" customFormat="false" ht="15" hidden="false" customHeight="false" outlineLevel="0" collapsed="false">
      <c r="A2086" s="33" t="s">
        <v>8065</v>
      </c>
      <c r="B2086" s="33" t="s">
        <v>8066</v>
      </c>
      <c r="C2086" s="33" t="s">
        <v>8067</v>
      </c>
      <c r="D2086" s="33" t="s">
        <v>8068</v>
      </c>
      <c r="E2086" s="33" t="s">
        <v>5590</v>
      </c>
      <c r="F2086" s="33" t="s">
        <v>685</v>
      </c>
      <c r="G2086" s="33" t="s">
        <v>686</v>
      </c>
      <c r="H2086" s="33" t="s">
        <v>687</v>
      </c>
      <c r="I2086" s="33" t="n">
        <v>360</v>
      </c>
      <c r="J2086" s="33" t="s">
        <v>864</v>
      </c>
      <c r="K2086" s="35" t="n">
        <v>54721</v>
      </c>
      <c r="L2086" s="36" t="n">
        <v>2.1</v>
      </c>
      <c r="M2086" s="37" t="n">
        <v>0</v>
      </c>
      <c r="N2086" s="37" t="n">
        <v>10000</v>
      </c>
      <c r="O2086" s="37" t="n">
        <v>0</v>
      </c>
      <c r="P2086" s="33" t="s">
        <v>723</v>
      </c>
    </row>
    <row r="2087" customFormat="false" ht="15" hidden="false" customHeight="false" outlineLevel="0" collapsed="false">
      <c r="A2087" s="33" t="s">
        <v>8069</v>
      </c>
      <c r="B2087" s="33"/>
      <c r="C2087" s="33" t="s">
        <v>8070</v>
      </c>
      <c r="D2087" s="33" t="s">
        <v>8071</v>
      </c>
      <c r="E2087" s="33" t="s">
        <v>6901</v>
      </c>
      <c r="F2087" s="33" t="s">
        <v>685</v>
      </c>
      <c r="G2087" s="33" t="s">
        <v>686</v>
      </c>
      <c r="H2087" s="33" t="s">
        <v>687</v>
      </c>
      <c r="I2087" s="33" t="n">
        <v>361</v>
      </c>
      <c r="J2087" s="33" t="s">
        <v>751</v>
      </c>
      <c r="K2087" s="35" t="n">
        <v>112972</v>
      </c>
      <c r="L2087" s="36" t="n">
        <v>11.4</v>
      </c>
      <c r="M2087" s="37" t="n">
        <v>0</v>
      </c>
      <c r="N2087" s="37" t="n">
        <v>1000</v>
      </c>
      <c r="O2087" s="37" t="n">
        <v>0</v>
      </c>
      <c r="P2087" s="33" t="s">
        <v>760</v>
      </c>
    </row>
    <row r="2088" customFormat="false" ht="15" hidden="false" customHeight="false" outlineLevel="0" collapsed="false">
      <c r="A2088" s="33" t="s">
        <v>8072</v>
      </c>
      <c r="B2088" s="33" t="s">
        <v>8073</v>
      </c>
      <c r="C2088" s="33" t="s">
        <v>8074</v>
      </c>
      <c r="D2088" s="33" t="s">
        <v>7872</v>
      </c>
      <c r="E2088" s="33" t="s">
        <v>6901</v>
      </c>
      <c r="F2088" s="33" t="s">
        <v>685</v>
      </c>
      <c r="G2088" s="33" t="s">
        <v>686</v>
      </c>
      <c r="H2088" s="33" t="s">
        <v>687</v>
      </c>
      <c r="I2088" s="33" t="n">
        <v>361</v>
      </c>
      <c r="J2088" s="33" t="s">
        <v>751</v>
      </c>
      <c r="K2088" s="35" t="n">
        <v>102781</v>
      </c>
      <c r="L2088" s="36" t="n">
        <v>9.8</v>
      </c>
      <c r="M2088" s="37" t="n">
        <v>625</v>
      </c>
      <c r="N2088" s="37" t="n">
        <v>22172</v>
      </c>
      <c r="O2088" s="37" t="n">
        <v>0</v>
      </c>
      <c r="P2088" s="33" t="s">
        <v>692</v>
      </c>
    </row>
    <row r="2089" customFormat="false" ht="15" hidden="false" customHeight="false" outlineLevel="0" collapsed="false">
      <c r="A2089" s="33" t="s">
        <v>8075</v>
      </c>
      <c r="B2089" s="33"/>
      <c r="C2089" s="33" t="s">
        <v>8076</v>
      </c>
      <c r="D2089" s="33" t="s">
        <v>8077</v>
      </c>
      <c r="E2089" s="33" t="s">
        <v>6538</v>
      </c>
      <c r="F2089" s="33" t="s">
        <v>685</v>
      </c>
      <c r="G2089" s="33" t="s">
        <v>686</v>
      </c>
      <c r="H2089" s="33" t="s">
        <v>687</v>
      </c>
      <c r="I2089" s="33" t="n">
        <v>361</v>
      </c>
      <c r="J2089" s="33" t="s">
        <v>765</v>
      </c>
      <c r="K2089" s="35" t="n">
        <v>63883</v>
      </c>
      <c r="L2089" s="36" t="n">
        <v>3.1</v>
      </c>
      <c r="M2089" s="37" t="n">
        <v>30</v>
      </c>
      <c r="N2089" s="37" t="n">
        <v>2400</v>
      </c>
      <c r="O2089" s="37" t="n">
        <v>0</v>
      </c>
      <c r="P2089" s="33" t="s">
        <v>742</v>
      </c>
    </row>
    <row r="2090" customFormat="false" ht="15" hidden="false" customHeight="false" outlineLevel="0" collapsed="false">
      <c r="A2090" s="33" t="s">
        <v>8078</v>
      </c>
      <c r="B2090" s="33"/>
      <c r="C2090" s="33" t="s">
        <v>8079</v>
      </c>
      <c r="D2090" s="33" t="s">
        <v>8080</v>
      </c>
      <c r="E2090" s="33" t="s">
        <v>6538</v>
      </c>
      <c r="F2090" s="33" t="s">
        <v>685</v>
      </c>
      <c r="G2090" s="33" t="s">
        <v>686</v>
      </c>
      <c r="H2090" s="33" t="s">
        <v>750</v>
      </c>
      <c r="I2090" s="33" t="n">
        <v>361</v>
      </c>
      <c r="J2090" s="33" t="s">
        <v>864</v>
      </c>
      <c r="K2090" s="35" t="n">
        <v>67182</v>
      </c>
      <c r="L2090" s="36" t="n">
        <v>3.8</v>
      </c>
      <c r="M2090" s="37" t="n">
        <v>0</v>
      </c>
      <c r="N2090" s="37" t="n">
        <v>512</v>
      </c>
      <c r="O2090" s="37" t="n">
        <v>0</v>
      </c>
      <c r="P2090" s="33" t="s">
        <v>742</v>
      </c>
    </row>
    <row r="2091" customFormat="false" ht="15" hidden="false" customHeight="false" outlineLevel="0" collapsed="false">
      <c r="A2091" s="33" t="s">
        <v>8081</v>
      </c>
      <c r="B2091" s="33" t="s">
        <v>8082</v>
      </c>
      <c r="C2091" s="33" t="s">
        <v>8083</v>
      </c>
      <c r="D2091" s="33" t="s">
        <v>8084</v>
      </c>
      <c r="E2091" s="33" t="s">
        <v>5913</v>
      </c>
      <c r="F2091" s="33" t="s">
        <v>685</v>
      </c>
      <c r="G2091" s="33" t="s">
        <v>686</v>
      </c>
      <c r="H2091" s="33" t="s">
        <v>687</v>
      </c>
      <c r="I2091" s="33" t="n">
        <v>362</v>
      </c>
      <c r="J2091" s="33" t="s">
        <v>864</v>
      </c>
      <c r="K2091" s="35" t="n">
        <v>56586</v>
      </c>
      <c r="L2091" s="36" t="n">
        <v>2.4</v>
      </c>
      <c r="M2091" s="37" t="n">
        <v>0</v>
      </c>
      <c r="N2091" s="37" t="n">
        <v>3000</v>
      </c>
      <c r="O2091" s="37" t="n">
        <v>0</v>
      </c>
      <c r="P2091" s="33" t="s">
        <v>692</v>
      </c>
    </row>
    <row r="2092" customFormat="false" ht="15" hidden="false" customHeight="false" outlineLevel="0" collapsed="false">
      <c r="A2092" s="33" t="s">
        <v>8085</v>
      </c>
      <c r="B2092" s="33" t="s">
        <v>8086</v>
      </c>
      <c r="C2092" s="33" t="s">
        <v>8087</v>
      </c>
      <c r="D2092" s="33" t="s">
        <v>8088</v>
      </c>
      <c r="E2092" s="33" t="s">
        <v>5913</v>
      </c>
      <c r="F2092" s="33" t="s">
        <v>685</v>
      </c>
      <c r="G2092" s="33" t="s">
        <v>686</v>
      </c>
      <c r="H2092" s="33" t="s">
        <v>687</v>
      </c>
      <c r="I2092" s="33" t="n">
        <v>362</v>
      </c>
      <c r="J2092" s="33" t="s">
        <v>864</v>
      </c>
      <c r="K2092" s="35" t="n">
        <v>71954</v>
      </c>
      <c r="L2092" s="36" t="n">
        <v>4.4</v>
      </c>
      <c r="M2092" s="37" t="n">
        <v>1000</v>
      </c>
      <c r="N2092" s="37" t="n">
        <v>10000</v>
      </c>
      <c r="O2092" s="37" t="n">
        <v>4</v>
      </c>
      <c r="P2092" s="33" t="s">
        <v>700</v>
      </c>
    </row>
    <row r="2093" customFormat="false" ht="15" hidden="false" customHeight="false" outlineLevel="0" collapsed="false">
      <c r="A2093" s="33" t="s">
        <v>8089</v>
      </c>
      <c r="B2093" s="33" t="s">
        <v>8090</v>
      </c>
      <c r="C2093" s="33" t="s">
        <v>8091</v>
      </c>
      <c r="D2093" s="33" t="s">
        <v>8092</v>
      </c>
      <c r="E2093" s="33" t="s">
        <v>4472</v>
      </c>
      <c r="F2093" s="33" t="s">
        <v>685</v>
      </c>
      <c r="G2093" s="33" t="s">
        <v>686</v>
      </c>
      <c r="H2093" s="33" t="s">
        <v>687</v>
      </c>
      <c r="I2093" s="33" t="n">
        <v>362</v>
      </c>
      <c r="J2093" s="33" t="s">
        <v>751</v>
      </c>
      <c r="K2093" s="35" t="n">
        <v>78280</v>
      </c>
      <c r="L2093" s="36" t="n">
        <v>4.8</v>
      </c>
      <c r="M2093" s="37" t="n">
        <v>375</v>
      </c>
      <c r="N2093" s="37" t="n">
        <v>1825</v>
      </c>
      <c r="O2093" s="37" t="n">
        <v>1</v>
      </c>
      <c r="P2093" s="33" t="s">
        <v>742</v>
      </c>
    </row>
    <row r="2094" customFormat="false" ht="15" hidden="false" customHeight="false" outlineLevel="0" collapsed="false">
      <c r="A2094" s="33" t="s">
        <v>8093</v>
      </c>
      <c r="B2094" s="33" t="s">
        <v>8094</v>
      </c>
      <c r="C2094" s="33" t="s">
        <v>8095</v>
      </c>
      <c r="D2094" s="33" t="s">
        <v>7069</v>
      </c>
      <c r="E2094" s="33" t="s">
        <v>5779</v>
      </c>
      <c r="F2094" s="33" t="s">
        <v>685</v>
      </c>
      <c r="G2094" s="33" t="s">
        <v>686</v>
      </c>
      <c r="H2094" s="33" t="s">
        <v>687</v>
      </c>
      <c r="I2094" s="33" t="n">
        <v>362</v>
      </c>
      <c r="J2094" s="33" t="s">
        <v>864</v>
      </c>
      <c r="K2094" s="35" t="n">
        <v>75952</v>
      </c>
      <c r="L2094" s="36" t="n">
        <v>4.9</v>
      </c>
      <c r="M2094" s="37" t="n">
        <v>700</v>
      </c>
      <c r="N2094" s="37" t="n">
        <v>25675</v>
      </c>
      <c r="O2094" s="37" t="n">
        <v>1</v>
      </c>
      <c r="P2094" s="33" t="s">
        <v>760</v>
      </c>
    </row>
    <row r="2095" customFormat="false" ht="15" hidden="false" customHeight="false" outlineLevel="0" collapsed="false">
      <c r="A2095" s="33" t="s">
        <v>8096</v>
      </c>
      <c r="B2095" s="33" t="s">
        <v>8097</v>
      </c>
      <c r="C2095" s="33" t="s">
        <v>8098</v>
      </c>
      <c r="D2095" s="33" t="s">
        <v>8099</v>
      </c>
      <c r="E2095" s="33" t="s">
        <v>6901</v>
      </c>
      <c r="F2095" s="33" t="s">
        <v>685</v>
      </c>
      <c r="G2095" s="33" t="s">
        <v>686</v>
      </c>
      <c r="H2095" s="33" t="s">
        <v>687</v>
      </c>
      <c r="I2095" s="33" t="n">
        <v>362</v>
      </c>
      <c r="J2095" s="33" t="s">
        <v>751</v>
      </c>
      <c r="K2095" s="35" t="n">
        <v>76374</v>
      </c>
      <c r="L2095" s="36" t="n">
        <v>4.7</v>
      </c>
      <c r="M2095" s="37" t="n">
        <v>700</v>
      </c>
      <c r="N2095" s="37" t="n">
        <v>5000</v>
      </c>
      <c r="O2095" s="37" t="n">
        <v>1</v>
      </c>
      <c r="P2095" s="33" t="s">
        <v>828</v>
      </c>
    </row>
    <row r="2096" customFormat="false" ht="15" hidden="false" customHeight="false" outlineLevel="0" collapsed="false">
      <c r="A2096" s="33" t="s">
        <v>8100</v>
      </c>
      <c r="B2096" s="33" t="s">
        <v>8101</v>
      </c>
      <c r="C2096" s="33" t="s">
        <v>8102</v>
      </c>
      <c r="D2096" s="33" t="s">
        <v>8103</v>
      </c>
      <c r="E2096" s="33" t="s">
        <v>6538</v>
      </c>
      <c r="F2096" s="33" t="s">
        <v>685</v>
      </c>
      <c r="G2096" s="33" t="s">
        <v>686</v>
      </c>
      <c r="H2096" s="33" t="s">
        <v>687</v>
      </c>
      <c r="I2096" s="33" t="n">
        <v>362</v>
      </c>
      <c r="J2096" s="33" t="s">
        <v>765</v>
      </c>
      <c r="K2096" s="35" t="n">
        <v>54226</v>
      </c>
      <c r="L2096" s="36" t="n">
        <v>1.9</v>
      </c>
      <c r="M2096" s="37" t="n">
        <v>250</v>
      </c>
      <c r="N2096" s="37" t="n">
        <v>1376</v>
      </c>
      <c r="O2096" s="37" t="n">
        <v>0</v>
      </c>
      <c r="P2096" s="33" t="s">
        <v>760</v>
      </c>
    </row>
    <row r="2097" customFormat="false" ht="15" hidden="false" customHeight="false" outlineLevel="0" collapsed="false">
      <c r="A2097" s="33" t="s">
        <v>8104</v>
      </c>
      <c r="B2097" s="33" t="s">
        <v>8105</v>
      </c>
      <c r="C2097" s="33" t="s">
        <v>8106</v>
      </c>
      <c r="D2097" s="33" t="s">
        <v>8107</v>
      </c>
      <c r="E2097" s="33" t="s">
        <v>2215</v>
      </c>
      <c r="F2097" s="33" t="s">
        <v>685</v>
      </c>
      <c r="G2097" s="33" t="s">
        <v>686</v>
      </c>
      <c r="H2097" s="33" t="s">
        <v>750</v>
      </c>
      <c r="I2097" s="33" t="n">
        <v>362</v>
      </c>
      <c r="J2097" s="33" t="s">
        <v>751</v>
      </c>
      <c r="K2097" s="35" t="n">
        <v>76523</v>
      </c>
      <c r="L2097" s="36" t="n">
        <v>4.9</v>
      </c>
      <c r="M2097" s="37" t="n">
        <v>200</v>
      </c>
      <c r="N2097" s="37" t="n">
        <v>6100</v>
      </c>
      <c r="O2097" s="37" t="n">
        <v>0</v>
      </c>
      <c r="P2097" s="33" t="s">
        <v>692</v>
      </c>
    </row>
    <row r="2098" customFormat="false" ht="15" hidden="false" customHeight="false" outlineLevel="0" collapsed="false">
      <c r="A2098" s="33" t="s">
        <v>8108</v>
      </c>
      <c r="B2098" s="33" t="s">
        <v>8109</v>
      </c>
      <c r="C2098" s="33" t="s">
        <v>8110</v>
      </c>
      <c r="D2098" s="33" t="s">
        <v>8111</v>
      </c>
      <c r="E2098" s="33" t="s">
        <v>7120</v>
      </c>
      <c r="F2098" s="33" t="s">
        <v>685</v>
      </c>
      <c r="G2098" s="33" t="s">
        <v>686</v>
      </c>
      <c r="H2098" s="33" t="s">
        <v>687</v>
      </c>
      <c r="I2098" s="33" t="n">
        <v>363</v>
      </c>
      <c r="J2098" s="33" t="s">
        <v>703</v>
      </c>
      <c r="K2098" s="35" t="n">
        <v>66927</v>
      </c>
      <c r="L2098" s="36" t="n">
        <v>3.4</v>
      </c>
      <c r="M2098" s="37" t="n">
        <v>60</v>
      </c>
      <c r="N2098" s="37" t="n">
        <v>10000</v>
      </c>
      <c r="O2098" s="37" t="n">
        <v>0</v>
      </c>
      <c r="P2098" s="33" t="s">
        <v>760</v>
      </c>
    </row>
    <row r="2099" customFormat="false" ht="15" hidden="false" customHeight="false" outlineLevel="0" collapsed="false">
      <c r="A2099" s="33" t="s">
        <v>8112</v>
      </c>
      <c r="B2099" s="33" t="s">
        <v>8113</v>
      </c>
      <c r="C2099" s="33" t="s">
        <v>8114</v>
      </c>
      <c r="D2099" s="33" t="s">
        <v>8115</v>
      </c>
      <c r="E2099" s="33" t="s">
        <v>5779</v>
      </c>
      <c r="F2099" s="33" t="s">
        <v>685</v>
      </c>
      <c r="G2099" s="33" t="s">
        <v>686</v>
      </c>
      <c r="H2099" s="33" t="s">
        <v>687</v>
      </c>
      <c r="I2099" s="33" t="n">
        <v>364</v>
      </c>
      <c r="J2099" s="33" t="s">
        <v>864</v>
      </c>
      <c r="K2099" s="35" t="n">
        <v>76304</v>
      </c>
      <c r="L2099" s="36" t="n">
        <v>5</v>
      </c>
      <c r="M2099" s="37" t="n">
        <v>1488</v>
      </c>
      <c r="N2099" s="37" t="n">
        <v>10508</v>
      </c>
      <c r="O2099" s="37" t="n">
        <v>2</v>
      </c>
      <c r="P2099" s="33" t="s">
        <v>860</v>
      </c>
    </row>
    <row r="2100" customFormat="false" ht="15" hidden="false" customHeight="false" outlineLevel="0" collapsed="false">
      <c r="A2100" s="33" t="s">
        <v>8116</v>
      </c>
      <c r="B2100" s="33" t="s">
        <v>8117</v>
      </c>
      <c r="C2100" s="33" t="s">
        <v>8118</v>
      </c>
      <c r="D2100" s="33" t="s">
        <v>8119</v>
      </c>
      <c r="E2100" s="33" t="s">
        <v>5190</v>
      </c>
      <c r="F2100" s="33" t="s">
        <v>685</v>
      </c>
      <c r="G2100" s="33" t="s">
        <v>686</v>
      </c>
      <c r="H2100" s="33" t="s">
        <v>750</v>
      </c>
      <c r="I2100" s="33" t="n">
        <v>364</v>
      </c>
      <c r="J2100" s="33" t="s">
        <v>825</v>
      </c>
      <c r="K2100" s="35" t="n">
        <v>53106</v>
      </c>
      <c r="L2100" s="36" t="n">
        <v>0.8</v>
      </c>
      <c r="M2100" s="37" t="n">
        <v>0</v>
      </c>
      <c r="N2100" s="37" t="n">
        <v>1800</v>
      </c>
      <c r="O2100" s="37" t="n">
        <v>0</v>
      </c>
      <c r="P2100" s="33" t="s">
        <v>692</v>
      </c>
    </row>
    <row r="2101" customFormat="false" ht="15" hidden="false" customHeight="false" outlineLevel="0" collapsed="false">
      <c r="A2101" s="33" t="s">
        <v>8120</v>
      </c>
      <c r="B2101" s="33" t="s">
        <v>8121</v>
      </c>
      <c r="C2101" s="33" t="s">
        <v>8122</v>
      </c>
      <c r="D2101" s="33" t="s">
        <v>7981</v>
      </c>
      <c r="E2101" s="33" t="s">
        <v>2677</v>
      </c>
      <c r="F2101" s="33" t="s">
        <v>685</v>
      </c>
      <c r="G2101" s="33" t="s">
        <v>686</v>
      </c>
      <c r="H2101" s="33" t="s">
        <v>750</v>
      </c>
      <c r="I2101" s="33" t="n">
        <v>365</v>
      </c>
      <c r="J2101" s="33" t="s">
        <v>751</v>
      </c>
      <c r="K2101" s="35" t="n">
        <v>56564</v>
      </c>
      <c r="L2101" s="36" t="n">
        <v>2</v>
      </c>
      <c r="M2101" s="37" t="n">
        <v>0</v>
      </c>
      <c r="N2101" s="37" t="n">
        <v>4451</v>
      </c>
      <c r="O2101" s="37" t="n">
        <v>0</v>
      </c>
      <c r="P2101" s="33" t="s">
        <v>742</v>
      </c>
    </row>
    <row r="2102" customFormat="false" ht="15" hidden="false" customHeight="false" outlineLevel="0" collapsed="false">
      <c r="A2102" s="33" t="s">
        <v>8123</v>
      </c>
      <c r="B2102" s="33" t="s">
        <v>8124</v>
      </c>
      <c r="C2102" s="33" t="s">
        <v>8125</v>
      </c>
      <c r="D2102" s="33" t="s">
        <v>8126</v>
      </c>
      <c r="E2102" s="33" t="s">
        <v>6538</v>
      </c>
      <c r="F2102" s="33" t="s">
        <v>685</v>
      </c>
      <c r="G2102" s="33" t="s">
        <v>686</v>
      </c>
      <c r="H2102" s="33" t="s">
        <v>750</v>
      </c>
      <c r="I2102" s="33" t="n">
        <v>365</v>
      </c>
      <c r="J2102" s="33" t="s">
        <v>765</v>
      </c>
      <c r="K2102" s="35" t="n">
        <v>63341</v>
      </c>
      <c r="L2102" s="36" t="n">
        <v>3</v>
      </c>
      <c r="M2102" s="37" t="n">
        <v>0</v>
      </c>
      <c r="N2102" s="37" t="n">
        <v>6050</v>
      </c>
      <c r="O2102" s="37" t="n">
        <v>1</v>
      </c>
      <c r="P2102" s="33" t="s">
        <v>742</v>
      </c>
    </row>
    <row r="2103" customFormat="false" ht="15" hidden="false" customHeight="false" outlineLevel="0" collapsed="false">
      <c r="A2103" s="33" t="s">
        <v>8127</v>
      </c>
      <c r="B2103" s="33" t="s">
        <v>8128</v>
      </c>
      <c r="C2103" s="33" t="s">
        <v>8129</v>
      </c>
      <c r="D2103" s="33" t="s">
        <v>8130</v>
      </c>
      <c r="E2103" s="33" t="s">
        <v>3995</v>
      </c>
      <c r="F2103" s="33" t="s">
        <v>685</v>
      </c>
      <c r="G2103" s="33" t="s">
        <v>686</v>
      </c>
      <c r="H2103" s="33" t="s">
        <v>687</v>
      </c>
      <c r="I2103" s="33" t="n">
        <v>365</v>
      </c>
      <c r="J2103" s="33" t="s">
        <v>703</v>
      </c>
      <c r="K2103" s="35" t="n">
        <v>77477</v>
      </c>
      <c r="L2103" s="36" t="n">
        <v>4.7</v>
      </c>
      <c r="M2103" s="37" t="n">
        <v>3941</v>
      </c>
      <c r="N2103" s="37" t="n">
        <v>8373</v>
      </c>
      <c r="O2103" s="37" t="n">
        <v>2</v>
      </c>
      <c r="P2103" s="33" t="s">
        <v>688</v>
      </c>
    </row>
    <row r="2104" customFormat="false" ht="15" hidden="false" customHeight="false" outlineLevel="0" collapsed="false">
      <c r="A2104" s="33" t="s">
        <v>8131</v>
      </c>
      <c r="B2104" s="33" t="s">
        <v>8132</v>
      </c>
      <c r="C2104" s="33" t="s">
        <v>8133</v>
      </c>
      <c r="D2104" s="33" t="s">
        <v>5917</v>
      </c>
      <c r="E2104" s="33" t="s">
        <v>2215</v>
      </c>
      <c r="F2104" s="33" t="s">
        <v>685</v>
      </c>
      <c r="G2104" s="33" t="s">
        <v>686</v>
      </c>
      <c r="H2104" s="33" t="s">
        <v>750</v>
      </c>
      <c r="I2104" s="33" t="n">
        <v>365</v>
      </c>
      <c r="J2104" s="33" t="s">
        <v>751</v>
      </c>
      <c r="K2104" s="35" t="n">
        <v>67000</v>
      </c>
      <c r="L2104" s="36" t="n">
        <v>3.4</v>
      </c>
      <c r="M2104" s="37" t="n">
        <v>500</v>
      </c>
      <c r="N2104" s="37" t="n">
        <v>5000</v>
      </c>
      <c r="O2104" s="37" t="n">
        <v>1</v>
      </c>
      <c r="P2104" s="33" t="s">
        <v>692</v>
      </c>
    </row>
    <row r="2105" customFormat="false" ht="15" hidden="false" customHeight="false" outlineLevel="0" collapsed="false">
      <c r="A2105" s="33" t="s">
        <v>8134</v>
      </c>
      <c r="B2105" s="33"/>
      <c r="C2105" s="33" t="s">
        <v>8135</v>
      </c>
      <c r="D2105" s="33" t="s">
        <v>8136</v>
      </c>
      <c r="E2105" s="33" t="s">
        <v>5779</v>
      </c>
      <c r="F2105" s="33" t="s">
        <v>685</v>
      </c>
      <c r="G2105" s="33" t="s">
        <v>686</v>
      </c>
      <c r="H2105" s="33" t="s">
        <v>909</v>
      </c>
      <c r="I2105" s="33" t="n">
        <v>366</v>
      </c>
      <c r="J2105" s="33" t="s">
        <v>864</v>
      </c>
      <c r="K2105" s="35" t="n">
        <v>59655</v>
      </c>
      <c r="L2105" s="36" t="n">
        <v>2.1</v>
      </c>
      <c r="M2105" s="37" t="n">
        <v>260</v>
      </c>
      <c r="N2105" s="37" t="n">
        <v>8000</v>
      </c>
      <c r="O2105" s="37" t="n">
        <v>1</v>
      </c>
      <c r="P2105" s="33" t="s">
        <v>700</v>
      </c>
    </row>
    <row r="2106" customFormat="false" ht="15" hidden="false" customHeight="false" outlineLevel="0" collapsed="false">
      <c r="A2106" s="33" t="s">
        <v>8137</v>
      </c>
      <c r="B2106" s="33" t="s">
        <v>8138</v>
      </c>
      <c r="C2106" s="33" t="s">
        <v>8139</v>
      </c>
      <c r="D2106" s="33" t="s">
        <v>8140</v>
      </c>
      <c r="E2106" s="33" t="s">
        <v>5190</v>
      </c>
      <c r="F2106" s="33" t="s">
        <v>685</v>
      </c>
      <c r="G2106" s="33" t="s">
        <v>686</v>
      </c>
      <c r="H2106" s="33" t="s">
        <v>1441</v>
      </c>
      <c r="I2106" s="33" t="n">
        <v>366</v>
      </c>
      <c r="J2106" s="33" t="s">
        <v>825</v>
      </c>
      <c r="K2106" s="35" t="n">
        <v>56202</v>
      </c>
      <c r="L2106" s="36" t="n">
        <v>1.7</v>
      </c>
      <c r="M2106" s="37" t="n">
        <v>0</v>
      </c>
      <c r="N2106" s="37" t="n">
        <v>5000</v>
      </c>
      <c r="O2106" s="37" t="n">
        <v>0</v>
      </c>
      <c r="P2106" s="33" t="s">
        <v>742</v>
      </c>
    </row>
    <row r="2107" customFormat="false" ht="15" hidden="false" customHeight="false" outlineLevel="0" collapsed="false">
      <c r="A2107" s="33" t="s">
        <v>8141</v>
      </c>
      <c r="B2107" s="33" t="s">
        <v>8142</v>
      </c>
      <c r="C2107" s="33" t="s">
        <v>8143</v>
      </c>
      <c r="D2107" s="33" t="s">
        <v>5688</v>
      </c>
      <c r="E2107" s="33" t="s">
        <v>6538</v>
      </c>
      <c r="F2107" s="33" t="s">
        <v>685</v>
      </c>
      <c r="G2107" s="33" t="s">
        <v>686</v>
      </c>
      <c r="H2107" s="33" t="s">
        <v>687</v>
      </c>
      <c r="I2107" s="33" t="n">
        <v>366</v>
      </c>
      <c r="J2107" s="33" t="s">
        <v>864</v>
      </c>
      <c r="K2107" s="35" t="n">
        <v>59382</v>
      </c>
      <c r="L2107" s="36" t="n">
        <v>2.5</v>
      </c>
      <c r="M2107" s="37" t="n">
        <v>300</v>
      </c>
      <c r="N2107" s="37" t="n">
        <v>1800</v>
      </c>
      <c r="O2107" s="37" t="n">
        <v>0</v>
      </c>
      <c r="P2107" s="33" t="s">
        <v>760</v>
      </c>
    </row>
    <row r="2108" customFormat="false" ht="15" hidden="false" customHeight="false" outlineLevel="0" collapsed="false">
      <c r="A2108" s="33" t="s">
        <v>8144</v>
      </c>
      <c r="B2108" s="33"/>
      <c r="C2108" s="33" t="s">
        <v>8145</v>
      </c>
      <c r="D2108" s="33" t="s">
        <v>8146</v>
      </c>
      <c r="E2108" s="33" t="s">
        <v>852</v>
      </c>
      <c r="F2108" s="33" t="s">
        <v>685</v>
      </c>
      <c r="G2108" s="33" t="s">
        <v>686</v>
      </c>
      <c r="H2108" s="33" t="s">
        <v>687</v>
      </c>
      <c r="I2108" s="33" t="n">
        <v>366</v>
      </c>
      <c r="J2108" s="33" t="s">
        <v>849</v>
      </c>
      <c r="K2108" s="35" t="n">
        <v>52477</v>
      </c>
      <c r="L2108" s="36" t="n">
        <v>0</v>
      </c>
      <c r="M2108" s="37" t="n">
        <v>0</v>
      </c>
      <c r="N2108" s="37" t="n">
        <v>520</v>
      </c>
      <c r="O2108" s="37" t="n">
        <v>0</v>
      </c>
      <c r="P2108" s="33" t="s">
        <v>723</v>
      </c>
    </row>
    <row r="2109" customFormat="false" ht="15" hidden="false" customHeight="false" outlineLevel="0" collapsed="false">
      <c r="A2109" s="33" t="s">
        <v>8147</v>
      </c>
      <c r="B2109" s="33"/>
      <c r="C2109" s="33" t="s">
        <v>8148</v>
      </c>
      <c r="D2109" s="33" t="s">
        <v>8149</v>
      </c>
      <c r="E2109" s="33" t="s">
        <v>7335</v>
      </c>
      <c r="F2109" s="33" t="s">
        <v>685</v>
      </c>
      <c r="G2109" s="33" t="s">
        <v>686</v>
      </c>
      <c r="H2109" s="33" t="s">
        <v>687</v>
      </c>
      <c r="I2109" s="33" t="n">
        <v>369</v>
      </c>
      <c r="J2109" s="33" t="s">
        <v>789</v>
      </c>
      <c r="K2109" s="35" t="n">
        <v>70655</v>
      </c>
      <c r="L2109" s="36" t="n">
        <v>3.8</v>
      </c>
      <c r="M2109" s="37" t="n">
        <v>0</v>
      </c>
      <c r="N2109" s="37" t="n">
        <v>1000</v>
      </c>
      <c r="O2109" s="37" t="n">
        <v>0</v>
      </c>
      <c r="P2109" s="33" t="s">
        <v>711</v>
      </c>
    </row>
    <row r="2110" customFormat="false" ht="15" hidden="false" customHeight="false" outlineLevel="0" collapsed="false">
      <c r="A2110" s="33" t="s">
        <v>8150</v>
      </c>
      <c r="B2110" s="33" t="s">
        <v>8151</v>
      </c>
      <c r="C2110" s="33" t="s">
        <v>8152</v>
      </c>
      <c r="D2110" s="33" t="s">
        <v>6866</v>
      </c>
      <c r="E2110" s="33" t="s">
        <v>5913</v>
      </c>
      <c r="F2110" s="33" t="s">
        <v>685</v>
      </c>
      <c r="G2110" s="33" t="s">
        <v>686</v>
      </c>
      <c r="H2110" s="33" t="s">
        <v>687</v>
      </c>
      <c r="I2110" s="33" t="n">
        <v>371</v>
      </c>
      <c r="J2110" s="33" t="s">
        <v>864</v>
      </c>
      <c r="K2110" s="35" t="n">
        <v>56489</v>
      </c>
      <c r="L2110" s="36" t="n">
        <v>2.3</v>
      </c>
      <c r="M2110" s="37" t="n">
        <v>300</v>
      </c>
      <c r="N2110" s="37" t="n">
        <v>3000</v>
      </c>
      <c r="O2110" s="37" t="n">
        <v>11</v>
      </c>
      <c r="P2110" s="33" t="s">
        <v>700</v>
      </c>
    </row>
    <row r="2111" customFormat="false" ht="15" hidden="false" customHeight="false" outlineLevel="0" collapsed="false">
      <c r="A2111" s="33" t="s">
        <v>8153</v>
      </c>
      <c r="B2111" s="33" t="s">
        <v>8154</v>
      </c>
      <c r="C2111" s="33" t="s">
        <v>8155</v>
      </c>
      <c r="D2111" s="33" t="s">
        <v>3186</v>
      </c>
      <c r="E2111" s="33" t="s">
        <v>6538</v>
      </c>
      <c r="F2111" s="33" t="s">
        <v>685</v>
      </c>
      <c r="G2111" s="33" t="s">
        <v>686</v>
      </c>
      <c r="H2111" s="33" t="s">
        <v>733</v>
      </c>
      <c r="I2111" s="33" t="n">
        <v>371</v>
      </c>
      <c r="J2111" s="33" t="s">
        <v>765</v>
      </c>
      <c r="K2111" s="35" t="n">
        <v>64940</v>
      </c>
      <c r="L2111" s="36" t="n">
        <v>3.4</v>
      </c>
      <c r="M2111" s="37" t="n">
        <v>675</v>
      </c>
      <c r="N2111" s="37" t="n">
        <v>12500</v>
      </c>
      <c r="O2111" s="37" t="n">
        <v>3</v>
      </c>
      <c r="P2111" s="33" t="s">
        <v>700</v>
      </c>
    </row>
    <row r="2112" customFormat="false" ht="15" hidden="false" customHeight="false" outlineLevel="0" collapsed="false">
      <c r="A2112" s="33" t="s">
        <v>8156</v>
      </c>
      <c r="B2112" s="33" t="s">
        <v>8157</v>
      </c>
      <c r="C2112" s="33" t="s">
        <v>8158</v>
      </c>
      <c r="D2112" s="33" t="s">
        <v>8159</v>
      </c>
      <c r="E2112" s="33" t="s">
        <v>7574</v>
      </c>
      <c r="F2112" s="33" t="s">
        <v>685</v>
      </c>
      <c r="G2112" s="33" t="s">
        <v>686</v>
      </c>
      <c r="H2112" s="33" t="s">
        <v>1924</v>
      </c>
      <c r="I2112" s="33" t="n">
        <v>371</v>
      </c>
      <c r="J2112" s="33" t="s">
        <v>789</v>
      </c>
      <c r="K2112" s="35" t="n">
        <v>78352</v>
      </c>
      <c r="L2112" s="36" t="n">
        <v>5.5</v>
      </c>
      <c r="M2112" s="37" t="n">
        <v>4171</v>
      </c>
      <c r="N2112" s="37" t="n">
        <v>4888</v>
      </c>
      <c r="O2112" s="37" t="n">
        <v>0</v>
      </c>
      <c r="P2112" s="33" t="s">
        <v>711</v>
      </c>
    </row>
    <row r="2113" customFormat="false" ht="15" hidden="false" customHeight="false" outlineLevel="0" collapsed="false">
      <c r="A2113" s="33" t="s">
        <v>8160</v>
      </c>
      <c r="B2113" s="33" t="s">
        <v>8161</v>
      </c>
      <c r="C2113" s="33" t="s">
        <v>8162</v>
      </c>
      <c r="D2113" s="33" t="s">
        <v>8163</v>
      </c>
      <c r="E2113" s="33" t="s">
        <v>5913</v>
      </c>
      <c r="F2113" s="33" t="s">
        <v>685</v>
      </c>
      <c r="G2113" s="33" t="s">
        <v>686</v>
      </c>
      <c r="H2113" s="33" t="s">
        <v>687</v>
      </c>
      <c r="I2113" s="33" t="n">
        <v>373</v>
      </c>
      <c r="J2113" s="33" t="s">
        <v>765</v>
      </c>
      <c r="K2113" s="35" t="n">
        <v>56617</v>
      </c>
      <c r="L2113" s="36" t="n">
        <v>2.1</v>
      </c>
      <c r="M2113" s="37" t="n">
        <v>0</v>
      </c>
      <c r="N2113" s="37" t="n">
        <v>1500</v>
      </c>
      <c r="O2113" s="37" t="n">
        <v>0</v>
      </c>
      <c r="P2113" s="33" t="s">
        <v>688</v>
      </c>
    </row>
    <row r="2114" customFormat="false" ht="15" hidden="false" customHeight="false" outlineLevel="0" collapsed="false">
      <c r="A2114" s="33" t="s">
        <v>8164</v>
      </c>
      <c r="B2114" s="33" t="s">
        <v>8165</v>
      </c>
      <c r="C2114" s="33" t="s">
        <v>8166</v>
      </c>
      <c r="D2114" s="33" t="s">
        <v>8167</v>
      </c>
      <c r="E2114" s="33" t="s">
        <v>4472</v>
      </c>
      <c r="F2114" s="33" t="s">
        <v>685</v>
      </c>
      <c r="G2114" s="33" t="s">
        <v>686</v>
      </c>
      <c r="H2114" s="33" t="s">
        <v>750</v>
      </c>
      <c r="I2114" s="33" t="n">
        <v>373</v>
      </c>
      <c r="J2114" s="33" t="s">
        <v>751</v>
      </c>
      <c r="K2114" s="35" t="n">
        <v>75359</v>
      </c>
      <c r="L2114" s="36" t="n">
        <v>4.5</v>
      </c>
      <c r="M2114" s="37" t="n">
        <v>0</v>
      </c>
      <c r="N2114" s="37" t="n">
        <v>1653</v>
      </c>
      <c r="O2114" s="37" t="n">
        <v>0</v>
      </c>
      <c r="P2114" s="33" t="s">
        <v>688</v>
      </c>
    </row>
    <row r="2115" customFormat="false" ht="15" hidden="false" customHeight="false" outlineLevel="0" collapsed="false">
      <c r="A2115" s="33" t="s">
        <v>8168</v>
      </c>
      <c r="B2115" s="33"/>
      <c r="C2115" s="33" t="s">
        <v>8169</v>
      </c>
      <c r="D2115" s="33" t="s">
        <v>8170</v>
      </c>
      <c r="E2115" s="33" t="s">
        <v>5779</v>
      </c>
      <c r="F2115" s="33" t="s">
        <v>685</v>
      </c>
      <c r="G2115" s="33" t="s">
        <v>686</v>
      </c>
      <c r="H2115" s="33" t="s">
        <v>687</v>
      </c>
      <c r="I2115" s="33" t="n">
        <v>373</v>
      </c>
      <c r="J2115" s="33" t="s">
        <v>703</v>
      </c>
      <c r="K2115" s="35" t="n">
        <v>64590</v>
      </c>
      <c r="L2115" s="36" t="n">
        <v>2.7</v>
      </c>
      <c r="M2115" s="37" t="n">
        <v>0</v>
      </c>
      <c r="N2115" s="37" t="n">
        <v>8000</v>
      </c>
      <c r="O2115" s="37" t="n">
        <v>0</v>
      </c>
      <c r="P2115" s="33" t="s">
        <v>700</v>
      </c>
    </row>
    <row r="2116" customFormat="false" ht="15" hidden="false" customHeight="false" outlineLevel="0" collapsed="false">
      <c r="A2116" s="33" t="s">
        <v>8171</v>
      </c>
      <c r="B2116" s="33" t="s">
        <v>8172</v>
      </c>
      <c r="C2116" s="33" t="s">
        <v>8173</v>
      </c>
      <c r="D2116" s="33" t="s">
        <v>8174</v>
      </c>
      <c r="E2116" s="33" t="s">
        <v>5779</v>
      </c>
      <c r="F2116" s="33" t="s">
        <v>685</v>
      </c>
      <c r="G2116" s="33" t="s">
        <v>686</v>
      </c>
      <c r="H2116" s="33" t="s">
        <v>733</v>
      </c>
      <c r="I2116" s="33" t="n">
        <v>374</v>
      </c>
      <c r="J2116" s="33" t="s">
        <v>864</v>
      </c>
      <c r="K2116" s="35" t="n">
        <v>58729</v>
      </c>
      <c r="L2116" s="36" t="n">
        <v>2.3</v>
      </c>
      <c r="M2116" s="37" t="n">
        <v>100</v>
      </c>
      <c r="N2116" s="37" t="n">
        <v>4500</v>
      </c>
      <c r="O2116" s="37" t="n">
        <v>0</v>
      </c>
      <c r="P2116" s="33" t="s">
        <v>760</v>
      </c>
    </row>
    <row r="2117" customFormat="false" ht="15" hidden="false" customHeight="false" outlineLevel="0" collapsed="false">
      <c r="A2117" s="33" t="s">
        <v>8175</v>
      </c>
      <c r="B2117" s="33" t="s">
        <v>8176</v>
      </c>
      <c r="C2117" s="33" t="s">
        <v>8177</v>
      </c>
      <c r="D2117" s="33" t="s">
        <v>8178</v>
      </c>
      <c r="E2117" s="33" t="s">
        <v>2677</v>
      </c>
      <c r="F2117" s="33" t="s">
        <v>685</v>
      </c>
      <c r="G2117" s="33" t="s">
        <v>686</v>
      </c>
      <c r="H2117" s="33" t="s">
        <v>687</v>
      </c>
      <c r="I2117" s="33" t="n">
        <v>374</v>
      </c>
      <c r="J2117" s="33" t="s">
        <v>751</v>
      </c>
      <c r="K2117" s="35" t="n">
        <v>63799</v>
      </c>
      <c r="L2117" s="36" t="n">
        <v>3.3</v>
      </c>
      <c r="M2117" s="37" t="n">
        <v>2164</v>
      </c>
      <c r="N2117" s="37" t="n">
        <v>4870</v>
      </c>
      <c r="O2117" s="37" t="n">
        <v>0</v>
      </c>
      <c r="P2117" s="33" t="s">
        <v>692</v>
      </c>
    </row>
    <row r="2118" customFormat="false" ht="15" hidden="false" customHeight="false" outlineLevel="0" collapsed="false">
      <c r="A2118" s="33" t="s">
        <v>8179</v>
      </c>
      <c r="B2118" s="33"/>
      <c r="C2118" s="33" t="s">
        <v>8180</v>
      </c>
      <c r="D2118" s="33" t="s">
        <v>8181</v>
      </c>
      <c r="E2118" s="33" t="s">
        <v>7120</v>
      </c>
      <c r="F2118" s="33" t="s">
        <v>685</v>
      </c>
      <c r="G2118" s="33" t="s">
        <v>686</v>
      </c>
      <c r="H2118" s="33" t="s">
        <v>687</v>
      </c>
      <c r="I2118" s="33" t="n">
        <v>374</v>
      </c>
      <c r="J2118" s="33" t="s">
        <v>703</v>
      </c>
      <c r="K2118" s="35" t="n">
        <v>68932</v>
      </c>
      <c r="L2118" s="36" t="n">
        <v>3.3</v>
      </c>
      <c r="M2118" s="37" t="n">
        <v>200</v>
      </c>
      <c r="N2118" s="37" t="n">
        <v>800</v>
      </c>
      <c r="O2118" s="37" t="n">
        <v>0</v>
      </c>
      <c r="P2118" s="33" t="s">
        <v>688</v>
      </c>
    </row>
    <row r="2119" customFormat="false" ht="15" hidden="false" customHeight="false" outlineLevel="0" collapsed="false">
      <c r="A2119" s="33" t="s">
        <v>8182</v>
      </c>
      <c r="B2119" s="33" t="s">
        <v>8183</v>
      </c>
      <c r="C2119" s="33" t="s">
        <v>8184</v>
      </c>
      <c r="D2119" s="33" t="s">
        <v>8185</v>
      </c>
      <c r="E2119" s="33" t="s">
        <v>6901</v>
      </c>
      <c r="F2119" s="33" t="s">
        <v>685</v>
      </c>
      <c r="G2119" s="33" t="s">
        <v>686</v>
      </c>
      <c r="H2119" s="33" t="s">
        <v>687</v>
      </c>
      <c r="I2119" s="33" t="n">
        <v>375</v>
      </c>
      <c r="J2119" s="33" t="s">
        <v>751</v>
      </c>
      <c r="K2119" s="35" t="n">
        <v>88297</v>
      </c>
      <c r="L2119" s="36" t="n">
        <v>7.2</v>
      </c>
      <c r="M2119" s="37" t="n">
        <v>0</v>
      </c>
      <c r="N2119" s="37" t="n">
        <v>2800</v>
      </c>
      <c r="O2119" s="37" t="n">
        <v>0</v>
      </c>
      <c r="P2119" s="33" t="s">
        <v>711</v>
      </c>
    </row>
    <row r="2120" customFormat="false" ht="15" hidden="false" customHeight="false" outlineLevel="0" collapsed="false">
      <c r="A2120" s="33" t="s">
        <v>8186</v>
      </c>
      <c r="B2120" s="33" t="s">
        <v>8187</v>
      </c>
      <c r="C2120" s="33" t="s">
        <v>8188</v>
      </c>
      <c r="D2120" s="33" t="s">
        <v>8189</v>
      </c>
      <c r="E2120" s="33" t="s">
        <v>4472</v>
      </c>
      <c r="F2120" s="33" t="s">
        <v>685</v>
      </c>
      <c r="G2120" s="33" t="s">
        <v>686</v>
      </c>
      <c r="H2120" s="33" t="s">
        <v>687</v>
      </c>
      <c r="I2120" s="33" t="n">
        <v>378</v>
      </c>
      <c r="J2120" s="33" t="s">
        <v>751</v>
      </c>
      <c r="K2120" s="35" t="n">
        <v>68268</v>
      </c>
      <c r="L2120" s="36" t="n">
        <v>3.6</v>
      </c>
      <c r="M2120" s="37" t="n">
        <v>0</v>
      </c>
      <c r="N2120" s="37" t="n">
        <v>2485</v>
      </c>
      <c r="O2120" s="37" t="n">
        <v>0</v>
      </c>
      <c r="P2120" s="33" t="s">
        <v>692</v>
      </c>
    </row>
    <row r="2121" customFormat="false" ht="15" hidden="false" customHeight="false" outlineLevel="0" collapsed="false">
      <c r="A2121" s="33" t="s">
        <v>8190</v>
      </c>
      <c r="B2121" s="33" t="s">
        <v>8191</v>
      </c>
      <c r="C2121" s="33" t="s">
        <v>8192</v>
      </c>
      <c r="D2121" s="33" t="s">
        <v>8193</v>
      </c>
      <c r="E2121" s="33" t="s">
        <v>7995</v>
      </c>
      <c r="F2121" s="33" t="s">
        <v>685</v>
      </c>
      <c r="G2121" s="33" t="s">
        <v>686</v>
      </c>
      <c r="H2121" s="33" t="s">
        <v>687</v>
      </c>
      <c r="I2121" s="33" t="n">
        <v>378</v>
      </c>
      <c r="J2121" s="33" t="s">
        <v>789</v>
      </c>
      <c r="K2121" s="35" t="n">
        <v>81355</v>
      </c>
      <c r="L2121" s="36" t="n">
        <v>5.1</v>
      </c>
      <c r="M2121" s="37" t="n">
        <v>600</v>
      </c>
      <c r="N2121" s="37" t="n">
        <v>2500</v>
      </c>
      <c r="O2121" s="37" t="n">
        <v>0</v>
      </c>
      <c r="P2121" s="33" t="s">
        <v>688</v>
      </c>
    </row>
    <row r="2122" customFormat="false" ht="15" hidden="false" customHeight="false" outlineLevel="0" collapsed="false">
      <c r="A2122" s="33" t="s">
        <v>8194</v>
      </c>
      <c r="B2122" s="33" t="s">
        <v>8195</v>
      </c>
      <c r="C2122" s="33" t="s">
        <v>8196</v>
      </c>
      <c r="D2122" s="33" t="s">
        <v>8197</v>
      </c>
      <c r="E2122" s="33" t="s">
        <v>3995</v>
      </c>
      <c r="F2122" s="33" t="s">
        <v>685</v>
      </c>
      <c r="G2122" s="33" t="s">
        <v>686</v>
      </c>
      <c r="H2122" s="33" t="s">
        <v>750</v>
      </c>
      <c r="I2122" s="33" t="n">
        <v>378</v>
      </c>
      <c r="J2122" s="33" t="s">
        <v>703</v>
      </c>
      <c r="K2122" s="35" t="n">
        <v>67580</v>
      </c>
      <c r="L2122" s="36" t="n">
        <v>3.4</v>
      </c>
      <c r="M2122" s="37" t="n">
        <v>0</v>
      </c>
      <c r="N2122" s="37" t="n">
        <v>3600</v>
      </c>
      <c r="O2122" s="37" t="n">
        <v>0</v>
      </c>
      <c r="P2122" s="33" t="s">
        <v>742</v>
      </c>
    </row>
    <row r="2123" customFormat="false" ht="15" hidden="false" customHeight="false" outlineLevel="0" collapsed="false">
      <c r="A2123" s="33" t="s">
        <v>8198</v>
      </c>
      <c r="B2123" s="33" t="s">
        <v>8198</v>
      </c>
      <c r="C2123" s="33" t="s">
        <v>8199</v>
      </c>
      <c r="D2123" s="33" t="s">
        <v>8200</v>
      </c>
      <c r="E2123" s="33"/>
      <c r="F2123" s="33" t="s">
        <v>685</v>
      </c>
      <c r="G2123" s="33" t="s">
        <v>686</v>
      </c>
      <c r="H2123" s="33" t="s">
        <v>885</v>
      </c>
      <c r="I2123" s="33" t="n">
        <v>378</v>
      </c>
      <c r="J2123" s="33" t="s">
        <v>720</v>
      </c>
      <c r="K2123" s="35"/>
      <c r="L2123" s="36"/>
      <c r="M2123" s="37" t="n">
        <v>0</v>
      </c>
      <c r="N2123" s="37" t="n">
        <v>0</v>
      </c>
      <c r="O2123" s="37" t="n">
        <v>0</v>
      </c>
      <c r="P2123" s="33"/>
    </row>
    <row r="2124" customFormat="false" ht="15" hidden="false" customHeight="false" outlineLevel="0" collapsed="false">
      <c r="A2124" s="33" t="s">
        <v>8201</v>
      </c>
      <c r="B2124" s="33" t="s">
        <v>8202</v>
      </c>
      <c r="C2124" s="33" t="s">
        <v>6559</v>
      </c>
      <c r="D2124" s="33" t="s">
        <v>1687</v>
      </c>
      <c r="E2124" s="33" t="s">
        <v>6901</v>
      </c>
      <c r="F2124" s="33" t="s">
        <v>685</v>
      </c>
      <c r="G2124" s="33" t="s">
        <v>686</v>
      </c>
      <c r="H2124" s="33" t="s">
        <v>687</v>
      </c>
      <c r="I2124" s="33" t="n">
        <v>379</v>
      </c>
      <c r="J2124" s="33" t="s">
        <v>751</v>
      </c>
      <c r="K2124" s="35" t="n">
        <v>100261</v>
      </c>
      <c r="L2124" s="36" t="n">
        <v>9</v>
      </c>
      <c r="M2124" s="37" t="n">
        <v>0</v>
      </c>
      <c r="N2124" s="37" t="n">
        <v>8000</v>
      </c>
      <c r="O2124" s="37" t="n">
        <v>0</v>
      </c>
      <c r="P2124" s="33" t="s">
        <v>711</v>
      </c>
    </row>
    <row r="2125" customFormat="false" ht="15" hidden="false" customHeight="false" outlineLevel="0" collapsed="false">
      <c r="A2125" s="33" t="s">
        <v>8203</v>
      </c>
      <c r="B2125" s="33" t="s">
        <v>8204</v>
      </c>
      <c r="C2125" s="33" t="s">
        <v>8205</v>
      </c>
      <c r="D2125" s="33" t="s">
        <v>2656</v>
      </c>
      <c r="E2125" s="33" t="s">
        <v>6538</v>
      </c>
      <c r="F2125" s="33" t="s">
        <v>685</v>
      </c>
      <c r="G2125" s="33" t="s">
        <v>686</v>
      </c>
      <c r="H2125" s="33" t="s">
        <v>687</v>
      </c>
      <c r="I2125" s="33" t="n">
        <v>379</v>
      </c>
      <c r="J2125" s="33" t="s">
        <v>864</v>
      </c>
      <c r="K2125" s="35" t="n">
        <v>67232</v>
      </c>
      <c r="L2125" s="36" t="n">
        <v>3.8</v>
      </c>
      <c r="M2125" s="37" t="n">
        <v>9886</v>
      </c>
      <c r="N2125" s="37" t="n">
        <v>11901</v>
      </c>
      <c r="O2125" s="37" t="n">
        <v>33</v>
      </c>
      <c r="P2125" s="33" t="s">
        <v>688</v>
      </c>
    </row>
    <row r="2126" customFormat="false" ht="15" hidden="false" customHeight="false" outlineLevel="0" collapsed="false">
      <c r="A2126" s="33" t="s">
        <v>8206</v>
      </c>
      <c r="B2126" s="33" t="s">
        <v>8207</v>
      </c>
      <c r="C2126" s="33" t="s">
        <v>8208</v>
      </c>
      <c r="D2126" s="33" t="s">
        <v>8209</v>
      </c>
      <c r="E2126" s="33" t="s">
        <v>852</v>
      </c>
      <c r="F2126" s="33" t="s">
        <v>685</v>
      </c>
      <c r="G2126" s="33" t="s">
        <v>686</v>
      </c>
      <c r="H2126" s="33" t="s">
        <v>687</v>
      </c>
      <c r="I2126" s="33" t="n">
        <v>379</v>
      </c>
      <c r="J2126" s="33" t="s">
        <v>849</v>
      </c>
      <c r="K2126" s="35" t="n">
        <v>78517</v>
      </c>
      <c r="L2126" s="36" t="n">
        <v>4.8</v>
      </c>
      <c r="M2126" s="37" t="n">
        <v>0</v>
      </c>
      <c r="N2126" s="37" t="n">
        <v>2000</v>
      </c>
      <c r="O2126" s="37" t="n">
        <v>0</v>
      </c>
      <c r="P2126" s="33" t="s">
        <v>723</v>
      </c>
    </row>
    <row r="2127" customFormat="false" ht="15" hidden="false" customHeight="false" outlineLevel="0" collapsed="false">
      <c r="A2127" s="33" t="s">
        <v>8210</v>
      </c>
      <c r="B2127" s="33" t="s">
        <v>8211</v>
      </c>
      <c r="C2127" s="33" t="s">
        <v>8212</v>
      </c>
      <c r="D2127" s="33" t="s">
        <v>8213</v>
      </c>
      <c r="E2127" s="33" t="s">
        <v>5190</v>
      </c>
      <c r="F2127" s="33" t="s">
        <v>685</v>
      </c>
      <c r="G2127" s="33" t="s">
        <v>686</v>
      </c>
      <c r="H2127" s="33" t="s">
        <v>687</v>
      </c>
      <c r="I2127" s="33" t="n">
        <v>380</v>
      </c>
      <c r="J2127" s="33" t="s">
        <v>825</v>
      </c>
      <c r="K2127" s="35" t="n">
        <v>58505</v>
      </c>
      <c r="L2127" s="36" t="n">
        <v>1.8</v>
      </c>
      <c r="M2127" s="37" t="n">
        <v>4210</v>
      </c>
      <c r="N2127" s="37" t="n">
        <v>1999</v>
      </c>
      <c r="O2127" s="37" t="n">
        <v>2</v>
      </c>
      <c r="P2127" s="33" t="s">
        <v>688</v>
      </c>
    </row>
    <row r="2128" customFormat="false" ht="15" hidden="false" customHeight="false" outlineLevel="0" collapsed="false">
      <c r="A2128" s="33" t="s">
        <v>8214</v>
      </c>
      <c r="B2128" s="33"/>
      <c r="C2128" s="33" t="s">
        <v>8215</v>
      </c>
      <c r="D2128" s="33" t="s">
        <v>4424</v>
      </c>
      <c r="E2128" s="33" t="s">
        <v>5913</v>
      </c>
      <c r="F2128" s="33" t="s">
        <v>685</v>
      </c>
      <c r="G2128" s="33" t="s">
        <v>686</v>
      </c>
      <c r="H2128" s="33" t="s">
        <v>687</v>
      </c>
      <c r="I2128" s="33" t="n">
        <v>381</v>
      </c>
      <c r="J2128" s="33" t="s">
        <v>785</v>
      </c>
      <c r="K2128" s="35" t="n">
        <v>61700</v>
      </c>
      <c r="L2128" s="36" t="n">
        <v>3</v>
      </c>
      <c r="M2128" s="37" t="n">
        <v>0</v>
      </c>
      <c r="N2128" s="37" t="n">
        <v>7000</v>
      </c>
      <c r="O2128" s="37" t="n">
        <v>1</v>
      </c>
      <c r="P2128" s="33" t="s">
        <v>692</v>
      </c>
    </row>
    <row r="2129" customFormat="false" ht="15" hidden="false" customHeight="false" outlineLevel="0" collapsed="false">
      <c r="A2129" s="33" t="s">
        <v>8216</v>
      </c>
      <c r="B2129" s="33" t="s">
        <v>8217</v>
      </c>
      <c r="C2129" s="33" t="s">
        <v>8218</v>
      </c>
      <c r="D2129" s="33" t="s">
        <v>1958</v>
      </c>
      <c r="E2129" s="33" t="s">
        <v>5913</v>
      </c>
      <c r="F2129" s="33" t="s">
        <v>685</v>
      </c>
      <c r="G2129" s="33" t="s">
        <v>686</v>
      </c>
      <c r="H2129" s="33" t="s">
        <v>750</v>
      </c>
      <c r="I2129" s="33" t="n">
        <v>383</v>
      </c>
      <c r="J2129" s="33" t="s">
        <v>864</v>
      </c>
      <c r="K2129" s="35" t="n">
        <v>63064</v>
      </c>
      <c r="L2129" s="36" t="n">
        <v>3.1</v>
      </c>
      <c r="M2129" s="37" t="n">
        <v>850</v>
      </c>
      <c r="N2129" s="37" t="n">
        <v>10000</v>
      </c>
      <c r="O2129" s="37" t="n">
        <v>1</v>
      </c>
      <c r="P2129" s="33" t="s">
        <v>688</v>
      </c>
    </row>
    <row r="2130" customFormat="false" ht="15" hidden="false" customHeight="false" outlineLevel="0" collapsed="false">
      <c r="A2130" s="33" t="s">
        <v>8219</v>
      </c>
      <c r="B2130" s="33" t="s">
        <v>8220</v>
      </c>
      <c r="C2130" s="33" t="s">
        <v>8221</v>
      </c>
      <c r="D2130" s="33" t="s">
        <v>8221</v>
      </c>
      <c r="E2130" s="33" t="s">
        <v>5779</v>
      </c>
      <c r="F2130" s="33" t="s">
        <v>685</v>
      </c>
      <c r="G2130" s="33" t="s">
        <v>686</v>
      </c>
      <c r="H2130" s="33" t="s">
        <v>909</v>
      </c>
      <c r="I2130" s="33" t="n">
        <v>383</v>
      </c>
      <c r="J2130" s="33" t="s">
        <v>864</v>
      </c>
      <c r="K2130" s="35" t="n">
        <v>74669</v>
      </c>
      <c r="L2130" s="36" t="n">
        <v>4.8</v>
      </c>
      <c r="M2130" s="37" t="n">
        <v>0</v>
      </c>
      <c r="N2130" s="37" t="n">
        <v>1200</v>
      </c>
      <c r="O2130" s="37" t="n">
        <v>0</v>
      </c>
      <c r="P2130" s="33" t="s">
        <v>692</v>
      </c>
    </row>
    <row r="2131" customFormat="false" ht="15" hidden="false" customHeight="false" outlineLevel="0" collapsed="false">
      <c r="A2131" s="33" t="s">
        <v>8222</v>
      </c>
      <c r="B2131" s="33" t="s">
        <v>8223</v>
      </c>
      <c r="C2131" s="33" t="s">
        <v>8224</v>
      </c>
      <c r="D2131" s="33" t="s">
        <v>8225</v>
      </c>
      <c r="E2131" s="33" t="s">
        <v>6901</v>
      </c>
      <c r="F2131" s="33" t="s">
        <v>685</v>
      </c>
      <c r="G2131" s="33" t="s">
        <v>686</v>
      </c>
      <c r="H2131" s="33" t="s">
        <v>687</v>
      </c>
      <c r="I2131" s="33" t="n">
        <v>383</v>
      </c>
      <c r="J2131" s="33" t="s">
        <v>751</v>
      </c>
      <c r="K2131" s="35" t="n">
        <v>77543</v>
      </c>
      <c r="L2131" s="36" t="n">
        <v>4.9</v>
      </c>
      <c r="M2131" s="37" t="n">
        <v>4500</v>
      </c>
      <c r="N2131" s="37" t="n">
        <v>6500</v>
      </c>
      <c r="O2131" s="37" t="n">
        <v>0</v>
      </c>
      <c r="P2131" s="33" t="s">
        <v>711</v>
      </c>
    </row>
    <row r="2132" customFormat="false" ht="15" hidden="false" customHeight="false" outlineLevel="0" collapsed="false">
      <c r="A2132" s="33" t="s">
        <v>8226</v>
      </c>
      <c r="B2132" s="33"/>
      <c r="C2132" s="33" t="s">
        <v>8227</v>
      </c>
      <c r="D2132" s="33" t="s">
        <v>2656</v>
      </c>
      <c r="E2132" s="33" t="s">
        <v>6538</v>
      </c>
      <c r="F2132" s="33" t="s">
        <v>685</v>
      </c>
      <c r="G2132" s="33" t="s">
        <v>686</v>
      </c>
      <c r="H2132" s="33" t="s">
        <v>687</v>
      </c>
      <c r="I2132" s="33" t="n">
        <v>383</v>
      </c>
      <c r="J2132" s="33" t="s">
        <v>864</v>
      </c>
      <c r="K2132" s="35" t="n">
        <v>67129</v>
      </c>
      <c r="L2132" s="36" t="n">
        <v>3.7</v>
      </c>
      <c r="M2132" s="37" t="n">
        <v>502</v>
      </c>
      <c r="N2132" s="37" t="n">
        <v>9848</v>
      </c>
      <c r="O2132" s="37" t="n">
        <v>2</v>
      </c>
      <c r="P2132" s="33" t="s">
        <v>700</v>
      </c>
    </row>
    <row r="2133" customFormat="false" ht="15" hidden="false" customHeight="false" outlineLevel="0" collapsed="false">
      <c r="A2133" s="33" t="s">
        <v>8228</v>
      </c>
      <c r="B2133" s="33" t="s">
        <v>8229</v>
      </c>
      <c r="C2133" s="33" t="s">
        <v>8230</v>
      </c>
      <c r="D2133" s="33" t="s">
        <v>8231</v>
      </c>
      <c r="E2133" s="33" t="s">
        <v>6538</v>
      </c>
      <c r="F2133" s="33" t="s">
        <v>685</v>
      </c>
      <c r="G2133" s="33" t="s">
        <v>686</v>
      </c>
      <c r="H2133" s="33" t="s">
        <v>750</v>
      </c>
      <c r="I2133" s="33" t="n">
        <v>384</v>
      </c>
      <c r="J2133" s="33" t="s">
        <v>751</v>
      </c>
      <c r="K2133" s="35" t="n">
        <v>91142</v>
      </c>
      <c r="L2133" s="36" t="n">
        <v>7.6</v>
      </c>
      <c r="M2133" s="37" t="n">
        <v>2040</v>
      </c>
      <c r="N2133" s="37" t="n">
        <v>14000</v>
      </c>
      <c r="O2133" s="37" t="n">
        <v>1</v>
      </c>
      <c r="P2133" s="33" t="s">
        <v>742</v>
      </c>
    </row>
    <row r="2134" customFormat="false" ht="15" hidden="false" customHeight="false" outlineLevel="0" collapsed="false">
      <c r="A2134" s="33" t="s">
        <v>8232</v>
      </c>
      <c r="B2134" s="33"/>
      <c r="C2134" s="33" t="s">
        <v>8233</v>
      </c>
      <c r="D2134" s="33" t="s">
        <v>8233</v>
      </c>
      <c r="E2134" s="33" t="s">
        <v>7335</v>
      </c>
      <c r="F2134" s="33" t="s">
        <v>685</v>
      </c>
      <c r="G2134" s="33" t="s">
        <v>686</v>
      </c>
      <c r="H2134" s="33" t="s">
        <v>687</v>
      </c>
      <c r="I2134" s="33" t="n">
        <v>384</v>
      </c>
      <c r="J2134" s="33" t="s">
        <v>789</v>
      </c>
      <c r="K2134" s="35" t="n">
        <v>69704</v>
      </c>
      <c r="L2134" s="36" t="n">
        <v>3.9</v>
      </c>
      <c r="M2134" s="37" t="n">
        <v>0</v>
      </c>
      <c r="N2134" s="37" t="n">
        <v>3500</v>
      </c>
      <c r="O2134" s="37" t="n">
        <v>0</v>
      </c>
      <c r="P2134" s="33" t="s">
        <v>742</v>
      </c>
    </row>
    <row r="2135" customFormat="false" ht="15" hidden="false" customHeight="false" outlineLevel="0" collapsed="false">
      <c r="A2135" s="33" t="s">
        <v>8234</v>
      </c>
      <c r="B2135" s="33" t="s">
        <v>8235</v>
      </c>
      <c r="C2135" s="33" t="s">
        <v>4127</v>
      </c>
      <c r="D2135" s="33" t="s">
        <v>8236</v>
      </c>
      <c r="E2135" s="33" t="s">
        <v>7335</v>
      </c>
      <c r="F2135" s="33" t="s">
        <v>685</v>
      </c>
      <c r="G2135" s="33" t="s">
        <v>686</v>
      </c>
      <c r="H2135" s="33" t="s">
        <v>733</v>
      </c>
      <c r="I2135" s="33" t="n">
        <v>384</v>
      </c>
      <c r="J2135" s="33" t="s">
        <v>789</v>
      </c>
      <c r="K2135" s="35" t="n">
        <v>75250</v>
      </c>
      <c r="L2135" s="36" t="n">
        <v>5.2</v>
      </c>
      <c r="M2135" s="37" t="n">
        <v>4453</v>
      </c>
      <c r="N2135" s="37" t="n">
        <v>16541</v>
      </c>
      <c r="O2135" s="37" t="n">
        <v>14</v>
      </c>
      <c r="P2135" s="33" t="s">
        <v>711</v>
      </c>
    </row>
    <row r="2136" customFormat="false" ht="15" hidden="false" customHeight="false" outlineLevel="0" collapsed="false">
      <c r="A2136" s="33" t="s">
        <v>8237</v>
      </c>
      <c r="B2136" s="33" t="s">
        <v>8238</v>
      </c>
      <c r="C2136" s="33" t="s">
        <v>8239</v>
      </c>
      <c r="D2136" s="33" t="s">
        <v>8240</v>
      </c>
      <c r="E2136" s="33" t="s">
        <v>4472</v>
      </c>
      <c r="F2136" s="33" t="s">
        <v>685</v>
      </c>
      <c r="G2136" s="33" t="s">
        <v>686</v>
      </c>
      <c r="H2136" s="33" t="s">
        <v>687</v>
      </c>
      <c r="I2136" s="33" t="n">
        <v>385</v>
      </c>
      <c r="J2136" s="33" t="s">
        <v>751</v>
      </c>
      <c r="K2136" s="35" t="n">
        <v>70889</v>
      </c>
      <c r="L2136" s="36" t="n">
        <v>3.8</v>
      </c>
      <c r="M2136" s="37" t="n">
        <v>0</v>
      </c>
      <c r="N2136" s="37" t="n">
        <v>2750</v>
      </c>
      <c r="O2136" s="37" t="n">
        <v>0</v>
      </c>
      <c r="P2136" s="33" t="s">
        <v>692</v>
      </c>
    </row>
    <row r="2137" customFormat="false" ht="15" hidden="false" customHeight="false" outlineLevel="0" collapsed="false">
      <c r="A2137" s="33" t="s">
        <v>8241</v>
      </c>
      <c r="B2137" s="33" t="s">
        <v>8242</v>
      </c>
      <c r="C2137" s="33" t="s">
        <v>8243</v>
      </c>
      <c r="D2137" s="33" t="s">
        <v>8244</v>
      </c>
      <c r="E2137" s="33" t="s">
        <v>5779</v>
      </c>
      <c r="F2137" s="33" t="s">
        <v>685</v>
      </c>
      <c r="G2137" s="33" t="s">
        <v>686</v>
      </c>
      <c r="H2137" s="33" t="s">
        <v>687</v>
      </c>
      <c r="I2137" s="33" t="n">
        <v>385</v>
      </c>
      <c r="J2137" s="33" t="s">
        <v>864</v>
      </c>
      <c r="K2137" s="35" t="n">
        <v>67049</v>
      </c>
      <c r="L2137" s="36" t="n">
        <v>3.5</v>
      </c>
      <c r="M2137" s="37" t="n">
        <v>0</v>
      </c>
      <c r="N2137" s="37" t="n">
        <v>5000</v>
      </c>
      <c r="O2137" s="37" t="n">
        <v>0</v>
      </c>
      <c r="P2137" s="33" t="s">
        <v>700</v>
      </c>
    </row>
    <row r="2138" customFormat="false" ht="15" hidden="false" customHeight="false" outlineLevel="0" collapsed="false">
      <c r="A2138" s="33" t="s">
        <v>8245</v>
      </c>
      <c r="B2138" s="33" t="s">
        <v>8246</v>
      </c>
      <c r="C2138" s="33" t="s">
        <v>8247</v>
      </c>
      <c r="D2138" s="33" t="s">
        <v>4850</v>
      </c>
      <c r="E2138" s="33" t="s">
        <v>5779</v>
      </c>
      <c r="F2138" s="33" t="s">
        <v>685</v>
      </c>
      <c r="G2138" s="33" t="s">
        <v>686</v>
      </c>
      <c r="H2138" s="33" t="s">
        <v>1924</v>
      </c>
      <c r="I2138" s="33" t="n">
        <v>386</v>
      </c>
      <c r="J2138" s="33" t="s">
        <v>864</v>
      </c>
      <c r="K2138" s="35" t="n">
        <v>70016</v>
      </c>
      <c r="L2138" s="36" t="n">
        <v>3.6</v>
      </c>
      <c r="M2138" s="37" t="n">
        <v>100</v>
      </c>
      <c r="N2138" s="37" t="n">
        <v>9000</v>
      </c>
      <c r="O2138" s="37" t="n">
        <v>1</v>
      </c>
      <c r="P2138" s="33" t="s">
        <v>692</v>
      </c>
    </row>
    <row r="2139" customFormat="false" ht="15" hidden="false" customHeight="false" outlineLevel="0" collapsed="false">
      <c r="A2139" s="33" t="s">
        <v>8248</v>
      </c>
      <c r="B2139" s="33" t="s">
        <v>8249</v>
      </c>
      <c r="C2139" s="33" t="s">
        <v>8250</v>
      </c>
      <c r="D2139" s="33" t="s">
        <v>8251</v>
      </c>
      <c r="E2139" s="33" t="s">
        <v>6538</v>
      </c>
      <c r="F2139" s="33" t="s">
        <v>685</v>
      </c>
      <c r="G2139" s="33" t="s">
        <v>686</v>
      </c>
      <c r="H2139" s="33" t="s">
        <v>750</v>
      </c>
      <c r="I2139" s="33" t="n">
        <v>386</v>
      </c>
      <c r="J2139" s="33" t="s">
        <v>751</v>
      </c>
      <c r="K2139" s="35" t="n">
        <v>65230</v>
      </c>
      <c r="L2139" s="36" t="n">
        <v>3.2</v>
      </c>
      <c r="M2139" s="37" t="n">
        <v>220</v>
      </c>
      <c r="N2139" s="37" t="n">
        <v>2460</v>
      </c>
      <c r="O2139" s="37" t="n">
        <v>0</v>
      </c>
      <c r="P2139" s="33" t="s">
        <v>742</v>
      </c>
    </row>
    <row r="2140" customFormat="false" ht="15" hidden="false" customHeight="false" outlineLevel="0" collapsed="false">
      <c r="A2140" s="33" t="s">
        <v>8252</v>
      </c>
      <c r="B2140" s="33"/>
      <c r="C2140" s="33" t="s">
        <v>8253</v>
      </c>
      <c r="D2140" s="33" t="s">
        <v>2024</v>
      </c>
      <c r="E2140" s="33" t="s">
        <v>5913</v>
      </c>
      <c r="F2140" s="33" t="s">
        <v>685</v>
      </c>
      <c r="G2140" s="33" t="s">
        <v>686</v>
      </c>
      <c r="H2140" s="33" t="s">
        <v>687</v>
      </c>
      <c r="I2140" s="33" t="n">
        <v>387</v>
      </c>
      <c r="J2140" s="33" t="s">
        <v>864</v>
      </c>
      <c r="K2140" s="35" t="n">
        <v>57247</v>
      </c>
      <c r="L2140" s="36" t="n">
        <v>2.3</v>
      </c>
      <c r="M2140" s="37" t="n">
        <v>0</v>
      </c>
      <c r="N2140" s="37" t="n">
        <v>5000</v>
      </c>
      <c r="O2140" s="37" t="n">
        <v>0</v>
      </c>
      <c r="P2140" s="33" t="s">
        <v>723</v>
      </c>
    </row>
    <row r="2141" customFormat="false" ht="15" hidden="false" customHeight="false" outlineLevel="0" collapsed="false">
      <c r="A2141" s="33" t="s">
        <v>8254</v>
      </c>
      <c r="B2141" s="33" t="s">
        <v>8255</v>
      </c>
      <c r="C2141" s="33" t="s">
        <v>8256</v>
      </c>
      <c r="D2141" s="33" t="s">
        <v>8257</v>
      </c>
      <c r="E2141" s="33" t="s">
        <v>4472</v>
      </c>
      <c r="F2141" s="33" t="s">
        <v>685</v>
      </c>
      <c r="G2141" s="33" t="s">
        <v>686</v>
      </c>
      <c r="H2141" s="33" t="s">
        <v>904</v>
      </c>
      <c r="I2141" s="33" t="n">
        <v>387</v>
      </c>
      <c r="J2141" s="33" t="s">
        <v>751</v>
      </c>
      <c r="K2141" s="35" t="n">
        <v>78946</v>
      </c>
      <c r="L2141" s="36" t="n">
        <v>4.9</v>
      </c>
      <c r="M2141" s="37" t="n">
        <v>0</v>
      </c>
      <c r="N2141" s="37" t="n">
        <v>11139</v>
      </c>
      <c r="O2141" s="37" t="n">
        <v>1</v>
      </c>
      <c r="P2141" s="33" t="s">
        <v>711</v>
      </c>
    </row>
    <row r="2142" customFormat="false" ht="15" hidden="false" customHeight="false" outlineLevel="0" collapsed="false">
      <c r="A2142" s="33" t="s">
        <v>8258</v>
      </c>
      <c r="B2142" s="33" t="s">
        <v>8259</v>
      </c>
      <c r="C2142" s="33" t="s">
        <v>8260</v>
      </c>
      <c r="D2142" s="33" t="s">
        <v>8261</v>
      </c>
      <c r="E2142" s="33" t="s">
        <v>6538</v>
      </c>
      <c r="F2142" s="33" t="s">
        <v>685</v>
      </c>
      <c r="G2142" s="33" t="s">
        <v>686</v>
      </c>
      <c r="H2142" s="33" t="s">
        <v>687</v>
      </c>
      <c r="I2142" s="33" t="n">
        <v>388</v>
      </c>
      <c r="J2142" s="33" t="s">
        <v>864</v>
      </c>
      <c r="K2142" s="35" t="n">
        <v>59034</v>
      </c>
      <c r="L2142" s="36" t="n">
        <v>2.3</v>
      </c>
      <c r="M2142" s="37" t="n">
        <v>10</v>
      </c>
      <c r="N2142" s="37" t="n">
        <v>3200</v>
      </c>
      <c r="O2142" s="37" t="n">
        <v>0</v>
      </c>
      <c r="P2142" s="33" t="s">
        <v>760</v>
      </c>
    </row>
    <row r="2143" customFormat="false" ht="15" hidden="false" customHeight="false" outlineLevel="0" collapsed="false">
      <c r="A2143" s="33" t="s">
        <v>8262</v>
      </c>
      <c r="B2143" s="33" t="s">
        <v>8263</v>
      </c>
      <c r="C2143" s="33" t="s">
        <v>8264</v>
      </c>
      <c r="D2143" s="33" t="s">
        <v>3220</v>
      </c>
      <c r="E2143" s="33" t="s">
        <v>7995</v>
      </c>
      <c r="F2143" s="33" t="s">
        <v>685</v>
      </c>
      <c r="G2143" s="33" t="s">
        <v>686</v>
      </c>
      <c r="H2143" s="33" t="s">
        <v>687</v>
      </c>
      <c r="I2143" s="33" t="n">
        <v>388</v>
      </c>
      <c r="J2143" s="33" t="s">
        <v>789</v>
      </c>
      <c r="K2143" s="35" t="n">
        <v>107624</v>
      </c>
      <c r="L2143" s="36" t="n">
        <v>8.9</v>
      </c>
      <c r="M2143" s="37" t="n">
        <v>16</v>
      </c>
      <c r="N2143" s="37" t="n">
        <v>1909</v>
      </c>
      <c r="O2143" s="37" t="n">
        <v>0</v>
      </c>
      <c r="P2143" s="33" t="s">
        <v>692</v>
      </c>
    </row>
    <row r="2144" customFormat="false" ht="15" hidden="false" customHeight="false" outlineLevel="0" collapsed="false">
      <c r="A2144" s="33" t="s">
        <v>8265</v>
      </c>
      <c r="B2144" s="33" t="s">
        <v>8266</v>
      </c>
      <c r="C2144" s="33" t="s">
        <v>8267</v>
      </c>
      <c r="D2144" s="33" t="s">
        <v>3538</v>
      </c>
      <c r="E2144" s="33" t="s">
        <v>6901</v>
      </c>
      <c r="F2144" s="33" t="s">
        <v>685</v>
      </c>
      <c r="G2144" s="33" t="s">
        <v>686</v>
      </c>
      <c r="H2144" s="33" t="s">
        <v>687</v>
      </c>
      <c r="I2144" s="33" t="n">
        <v>389</v>
      </c>
      <c r="J2144" s="33" t="s">
        <v>751</v>
      </c>
      <c r="K2144" s="35" t="n">
        <v>76259</v>
      </c>
      <c r="L2144" s="36" t="n">
        <v>4.6</v>
      </c>
      <c r="M2144" s="37" t="n">
        <v>100</v>
      </c>
      <c r="N2144" s="37" t="n">
        <v>5950</v>
      </c>
      <c r="O2144" s="37" t="n">
        <v>0</v>
      </c>
      <c r="P2144" s="33" t="s">
        <v>860</v>
      </c>
    </row>
    <row r="2145" customFormat="false" ht="15" hidden="false" customHeight="false" outlineLevel="0" collapsed="false">
      <c r="A2145" s="33" t="s">
        <v>8268</v>
      </c>
      <c r="B2145" s="33" t="s">
        <v>8269</v>
      </c>
      <c r="C2145" s="33" t="s">
        <v>8270</v>
      </c>
      <c r="D2145" s="33" t="s">
        <v>2179</v>
      </c>
      <c r="E2145" s="33" t="s">
        <v>5779</v>
      </c>
      <c r="F2145" s="33" t="s">
        <v>685</v>
      </c>
      <c r="G2145" s="33" t="s">
        <v>686</v>
      </c>
      <c r="H2145" s="33" t="s">
        <v>687</v>
      </c>
      <c r="I2145" s="33" t="n">
        <v>390</v>
      </c>
      <c r="J2145" s="33" t="s">
        <v>864</v>
      </c>
      <c r="K2145" s="35" t="n">
        <v>70316</v>
      </c>
      <c r="L2145" s="36" t="n">
        <v>3.8</v>
      </c>
      <c r="M2145" s="37" t="n">
        <v>0</v>
      </c>
      <c r="N2145" s="37" t="n">
        <v>8000</v>
      </c>
      <c r="O2145" s="37" t="n">
        <v>0</v>
      </c>
      <c r="P2145" s="33" t="s">
        <v>711</v>
      </c>
    </row>
    <row r="2146" customFormat="false" ht="15" hidden="false" customHeight="false" outlineLevel="0" collapsed="false">
      <c r="A2146" s="33" t="s">
        <v>8271</v>
      </c>
      <c r="B2146" s="33" t="s">
        <v>8272</v>
      </c>
      <c r="C2146" s="33" t="s">
        <v>8273</v>
      </c>
      <c r="D2146" s="33" t="s">
        <v>8274</v>
      </c>
      <c r="E2146" s="33" t="s">
        <v>7574</v>
      </c>
      <c r="F2146" s="33" t="s">
        <v>685</v>
      </c>
      <c r="G2146" s="33" t="s">
        <v>686</v>
      </c>
      <c r="H2146" s="33" t="s">
        <v>750</v>
      </c>
      <c r="I2146" s="33" t="n">
        <v>390</v>
      </c>
      <c r="J2146" s="33" t="s">
        <v>789</v>
      </c>
      <c r="K2146" s="35" t="n">
        <v>78572</v>
      </c>
      <c r="L2146" s="36" t="n">
        <v>5.6</v>
      </c>
      <c r="M2146" s="37" t="n">
        <v>500</v>
      </c>
      <c r="N2146" s="37" t="n">
        <v>8300</v>
      </c>
      <c r="O2146" s="37" t="n">
        <v>1</v>
      </c>
      <c r="P2146" s="33" t="s">
        <v>700</v>
      </c>
    </row>
    <row r="2147" customFormat="false" ht="15" hidden="false" customHeight="false" outlineLevel="0" collapsed="false">
      <c r="A2147" s="33" t="s">
        <v>8275</v>
      </c>
      <c r="B2147" s="33" t="s">
        <v>8276</v>
      </c>
      <c r="C2147" s="33" t="s">
        <v>8277</v>
      </c>
      <c r="D2147" s="33" t="s">
        <v>6710</v>
      </c>
      <c r="E2147" s="33" t="s">
        <v>4472</v>
      </c>
      <c r="F2147" s="33" t="s">
        <v>685</v>
      </c>
      <c r="G2147" s="33" t="s">
        <v>686</v>
      </c>
      <c r="H2147" s="33" t="s">
        <v>687</v>
      </c>
      <c r="I2147" s="33" t="n">
        <v>391</v>
      </c>
      <c r="J2147" s="33" t="s">
        <v>751</v>
      </c>
      <c r="K2147" s="35" t="n">
        <v>77696</v>
      </c>
      <c r="L2147" s="36" t="n">
        <v>4.9</v>
      </c>
      <c r="M2147" s="37" t="n">
        <v>2724</v>
      </c>
      <c r="N2147" s="37" t="n">
        <v>5008</v>
      </c>
      <c r="O2147" s="37" t="n">
        <v>1</v>
      </c>
      <c r="P2147" s="33" t="s">
        <v>692</v>
      </c>
    </row>
    <row r="2148" customFormat="false" ht="15" hidden="false" customHeight="false" outlineLevel="0" collapsed="false">
      <c r="A2148" s="33" t="s">
        <v>8278</v>
      </c>
      <c r="B2148" s="33" t="s">
        <v>8279</v>
      </c>
      <c r="C2148" s="33" t="s">
        <v>8280</v>
      </c>
      <c r="D2148" s="33" t="s">
        <v>8281</v>
      </c>
      <c r="E2148" s="33" t="s">
        <v>4472</v>
      </c>
      <c r="F2148" s="33" t="s">
        <v>685</v>
      </c>
      <c r="G2148" s="33" t="s">
        <v>686</v>
      </c>
      <c r="H2148" s="33" t="s">
        <v>687</v>
      </c>
      <c r="I2148" s="33" t="n">
        <v>392</v>
      </c>
      <c r="J2148" s="33" t="s">
        <v>751</v>
      </c>
      <c r="K2148" s="35" t="n">
        <v>79572</v>
      </c>
      <c r="L2148" s="36" t="n">
        <v>5</v>
      </c>
      <c r="M2148" s="37" t="n">
        <v>64</v>
      </c>
      <c r="N2148" s="37" t="n">
        <v>1482</v>
      </c>
      <c r="O2148" s="37" t="n">
        <v>0</v>
      </c>
      <c r="P2148" s="33" t="s">
        <v>723</v>
      </c>
    </row>
    <row r="2149" customFormat="false" ht="15" hidden="false" customHeight="false" outlineLevel="0" collapsed="false">
      <c r="A2149" s="33" t="s">
        <v>8282</v>
      </c>
      <c r="B2149" s="33" t="s">
        <v>8283</v>
      </c>
      <c r="C2149" s="33" t="s">
        <v>8284</v>
      </c>
      <c r="D2149" s="33" t="s">
        <v>5534</v>
      </c>
      <c r="E2149" s="33" t="s">
        <v>4472</v>
      </c>
      <c r="F2149" s="33" t="s">
        <v>685</v>
      </c>
      <c r="G2149" s="33" t="s">
        <v>686</v>
      </c>
      <c r="H2149" s="33" t="s">
        <v>687</v>
      </c>
      <c r="I2149" s="33" t="n">
        <v>392</v>
      </c>
      <c r="J2149" s="33" t="s">
        <v>751</v>
      </c>
      <c r="K2149" s="35" t="n">
        <v>83630</v>
      </c>
      <c r="L2149" s="36" t="n">
        <v>5.8</v>
      </c>
      <c r="M2149" s="37" t="n">
        <v>0</v>
      </c>
      <c r="N2149" s="37" t="n">
        <v>3836</v>
      </c>
      <c r="O2149" s="37" t="n">
        <v>0</v>
      </c>
      <c r="P2149" s="33" t="s">
        <v>711</v>
      </c>
    </row>
    <row r="2150" customFormat="false" ht="15" hidden="false" customHeight="false" outlineLevel="0" collapsed="false">
      <c r="A2150" s="33" t="s">
        <v>8285</v>
      </c>
      <c r="B2150" s="33" t="s">
        <v>8286</v>
      </c>
      <c r="C2150" s="33" t="s">
        <v>8287</v>
      </c>
      <c r="D2150" s="33" t="s">
        <v>8288</v>
      </c>
      <c r="E2150" s="33" t="s">
        <v>4472</v>
      </c>
      <c r="F2150" s="33" t="s">
        <v>685</v>
      </c>
      <c r="G2150" s="33" t="s">
        <v>686</v>
      </c>
      <c r="H2150" s="33" t="s">
        <v>733</v>
      </c>
      <c r="I2150" s="33" t="n">
        <v>393</v>
      </c>
      <c r="J2150" s="33" t="s">
        <v>751</v>
      </c>
      <c r="K2150" s="35" t="n">
        <v>80085</v>
      </c>
      <c r="L2150" s="36" t="n">
        <v>5.2</v>
      </c>
      <c r="M2150" s="37" t="n">
        <v>0</v>
      </c>
      <c r="N2150" s="37" t="n">
        <v>2475</v>
      </c>
      <c r="O2150" s="37" t="n">
        <v>0</v>
      </c>
      <c r="P2150" s="33" t="s">
        <v>692</v>
      </c>
    </row>
    <row r="2151" customFormat="false" ht="15" hidden="false" customHeight="false" outlineLevel="0" collapsed="false">
      <c r="A2151" s="33" t="s">
        <v>8289</v>
      </c>
      <c r="B2151" s="33" t="s">
        <v>8290</v>
      </c>
      <c r="C2151" s="33" t="s">
        <v>6200</v>
      </c>
      <c r="D2151" s="33" t="s">
        <v>2338</v>
      </c>
      <c r="E2151" s="33" t="s">
        <v>6538</v>
      </c>
      <c r="F2151" s="33" t="s">
        <v>685</v>
      </c>
      <c r="G2151" s="33" t="s">
        <v>686</v>
      </c>
      <c r="H2151" s="33" t="s">
        <v>750</v>
      </c>
      <c r="I2151" s="33" t="n">
        <v>393</v>
      </c>
      <c r="J2151" s="33" t="s">
        <v>751</v>
      </c>
      <c r="K2151" s="35" t="n">
        <v>68717</v>
      </c>
      <c r="L2151" s="36" t="n">
        <v>3.8</v>
      </c>
      <c r="M2151" s="37" t="n">
        <v>50</v>
      </c>
      <c r="N2151" s="37" t="n">
        <v>4550</v>
      </c>
      <c r="O2151" s="37" t="n">
        <v>0</v>
      </c>
      <c r="P2151" s="33" t="s">
        <v>760</v>
      </c>
    </row>
    <row r="2152" customFormat="false" ht="15" hidden="false" customHeight="false" outlineLevel="0" collapsed="false">
      <c r="A2152" s="33" t="s">
        <v>8291</v>
      </c>
      <c r="B2152" s="33" t="s">
        <v>8292</v>
      </c>
      <c r="C2152" s="33" t="s">
        <v>8293</v>
      </c>
      <c r="D2152" s="33" t="s">
        <v>8294</v>
      </c>
      <c r="E2152" s="33" t="s">
        <v>7574</v>
      </c>
      <c r="F2152" s="33" t="s">
        <v>685</v>
      </c>
      <c r="G2152" s="33" t="s">
        <v>686</v>
      </c>
      <c r="H2152" s="33" t="s">
        <v>687</v>
      </c>
      <c r="I2152" s="33" t="n">
        <v>393</v>
      </c>
      <c r="J2152" s="33" t="s">
        <v>789</v>
      </c>
      <c r="K2152" s="35" t="n">
        <v>60622</v>
      </c>
      <c r="L2152" s="36" t="n">
        <v>1</v>
      </c>
      <c r="M2152" s="37" t="n">
        <v>1500</v>
      </c>
      <c r="N2152" s="37" t="n">
        <v>4900</v>
      </c>
      <c r="O2152" s="37" t="n">
        <v>0</v>
      </c>
      <c r="P2152" s="33" t="s">
        <v>760</v>
      </c>
    </row>
    <row r="2153" customFormat="false" ht="15" hidden="false" customHeight="false" outlineLevel="0" collapsed="false">
      <c r="A2153" s="33" t="s">
        <v>8295</v>
      </c>
      <c r="B2153" s="33" t="s">
        <v>8296</v>
      </c>
      <c r="C2153" s="33" t="s">
        <v>8297</v>
      </c>
      <c r="D2153" s="33" t="s">
        <v>8297</v>
      </c>
      <c r="E2153" s="33" t="s">
        <v>7335</v>
      </c>
      <c r="F2153" s="33" t="s">
        <v>685</v>
      </c>
      <c r="G2153" s="33" t="s">
        <v>686</v>
      </c>
      <c r="H2153" s="33" t="s">
        <v>687</v>
      </c>
      <c r="I2153" s="33" t="n">
        <v>393</v>
      </c>
      <c r="J2153" s="33" t="s">
        <v>789</v>
      </c>
      <c r="K2153" s="35" t="n">
        <v>75040</v>
      </c>
      <c r="L2153" s="36" t="n">
        <v>5.2</v>
      </c>
      <c r="M2153" s="37" t="n">
        <v>0</v>
      </c>
      <c r="N2153" s="37" t="n">
        <v>12000</v>
      </c>
      <c r="O2153" s="37" t="n">
        <v>2</v>
      </c>
      <c r="P2153" s="33" t="s">
        <v>742</v>
      </c>
    </row>
    <row r="2154" customFormat="false" ht="15" hidden="false" customHeight="false" outlineLevel="0" collapsed="false">
      <c r="A2154" s="33" t="s">
        <v>8298</v>
      </c>
      <c r="B2154" s="33" t="s">
        <v>8299</v>
      </c>
      <c r="C2154" s="33" t="s">
        <v>8300</v>
      </c>
      <c r="D2154" s="33" t="s">
        <v>8115</v>
      </c>
      <c r="E2154" s="33" t="s">
        <v>6901</v>
      </c>
      <c r="F2154" s="33" t="s">
        <v>685</v>
      </c>
      <c r="G2154" s="33" t="s">
        <v>686</v>
      </c>
      <c r="H2154" s="33" t="s">
        <v>687</v>
      </c>
      <c r="I2154" s="33" t="n">
        <v>395</v>
      </c>
      <c r="J2154" s="33" t="s">
        <v>751</v>
      </c>
      <c r="K2154" s="35" t="n">
        <v>120619</v>
      </c>
      <c r="L2154" s="36" t="n">
        <v>12.5</v>
      </c>
      <c r="M2154" s="37" t="n">
        <v>200</v>
      </c>
      <c r="N2154" s="37" t="n">
        <v>5400</v>
      </c>
      <c r="O2154" s="37" t="n">
        <v>0</v>
      </c>
      <c r="P2154" s="33" t="s">
        <v>711</v>
      </c>
    </row>
    <row r="2155" customFormat="false" ht="15" hidden="false" customHeight="false" outlineLevel="0" collapsed="false">
      <c r="A2155" s="33" t="s">
        <v>8301</v>
      </c>
      <c r="B2155" s="33" t="s">
        <v>8302</v>
      </c>
      <c r="C2155" s="33" t="s">
        <v>8303</v>
      </c>
      <c r="D2155" s="33" t="s">
        <v>8304</v>
      </c>
      <c r="E2155" s="33" t="s">
        <v>6901</v>
      </c>
      <c r="F2155" s="33" t="s">
        <v>685</v>
      </c>
      <c r="G2155" s="33" t="s">
        <v>686</v>
      </c>
      <c r="H2155" s="33" t="s">
        <v>687</v>
      </c>
      <c r="I2155" s="33" t="n">
        <v>395</v>
      </c>
      <c r="J2155" s="33" t="s">
        <v>751</v>
      </c>
      <c r="K2155" s="35" t="n">
        <v>84902</v>
      </c>
      <c r="L2155" s="36" t="n">
        <v>6.2</v>
      </c>
      <c r="M2155" s="37" t="n">
        <v>100</v>
      </c>
      <c r="N2155" s="37" t="n">
        <v>3900</v>
      </c>
      <c r="O2155" s="37" t="n">
        <v>1</v>
      </c>
      <c r="P2155" s="33" t="s">
        <v>828</v>
      </c>
    </row>
    <row r="2156" customFormat="false" ht="15" hidden="false" customHeight="false" outlineLevel="0" collapsed="false">
      <c r="A2156" s="33" t="s">
        <v>8305</v>
      </c>
      <c r="B2156" s="33" t="s">
        <v>8306</v>
      </c>
      <c r="C2156" s="33" t="s">
        <v>8307</v>
      </c>
      <c r="D2156" s="33" t="s">
        <v>8308</v>
      </c>
      <c r="E2156" s="33" t="s">
        <v>7120</v>
      </c>
      <c r="F2156" s="33" t="s">
        <v>685</v>
      </c>
      <c r="G2156" s="33" t="s">
        <v>686</v>
      </c>
      <c r="H2156" s="33" t="s">
        <v>687</v>
      </c>
      <c r="I2156" s="33" t="n">
        <v>396</v>
      </c>
      <c r="J2156" s="33" t="s">
        <v>703</v>
      </c>
      <c r="K2156" s="35" t="n">
        <v>83533</v>
      </c>
      <c r="L2156" s="36" t="n">
        <v>5.7</v>
      </c>
      <c r="M2156" s="37" t="n">
        <v>7500</v>
      </c>
      <c r="N2156" s="37" t="n">
        <v>15000</v>
      </c>
      <c r="O2156" s="37" t="n">
        <v>1</v>
      </c>
      <c r="P2156" s="33" t="s">
        <v>760</v>
      </c>
    </row>
    <row r="2157" customFormat="false" ht="15" hidden="false" customHeight="false" outlineLevel="0" collapsed="false">
      <c r="A2157" s="33" t="s">
        <v>8309</v>
      </c>
      <c r="B2157" s="33" t="s">
        <v>8310</v>
      </c>
      <c r="C2157" s="33" t="s">
        <v>8311</v>
      </c>
      <c r="D2157" s="33" t="s">
        <v>8312</v>
      </c>
      <c r="E2157" s="33" t="s">
        <v>5779</v>
      </c>
      <c r="F2157" s="33" t="s">
        <v>685</v>
      </c>
      <c r="G2157" s="33" t="s">
        <v>686</v>
      </c>
      <c r="H2157" s="33" t="s">
        <v>750</v>
      </c>
      <c r="I2157" s="33" t="n">
        <v>397</v>
      </c>
      <c r="J2157" s="33" t="s">
        <v>703</v>
      </c>
      <c r="K2157" s="35" t="n">
        <v>65683</v>
      </c>
      <c r="L2157" s="36" t="n">
        <v>3.1</v>
      </c>
      <c r="M2157" s="37" t="n">
        <v>0</v>
      </c>
      <c r="N2157" s="37" t="n">
        <v>6150</v>
      </c>
      <c r="O2157" s="37" t="n">
        <v>0</v>
      </c>
      <c r="P2157" s="33" t="s">
        <v>700</v>
      </c>
    </row>
    <row r="2158" customFormat="false" ht="15" hidden="false" customHeight="false" outlineLevel="0" collapsed="false">
      <c r="A2158" s="33" t="s">
        <v>8313</v>
      </c>
      <c r="B2158" s="33" t="s">
        <v>8314</v>
      </c>
      <c r="C2158" s="33" t="s">
        <v>8315</v>
      </c>
      <c r="D2158" s="33" t="s">
        <v>8316</v>
      </c>
      <c r="E2158" s="33" t="s">
        <v>5190</v>
      </c>
      <c r="F2158" s="33" t="s">
        <v>685</v>
      </c>
      <c r="G2158" s="33" t="s">
        <v>686</v>
      </c>
      <c r="H2158" s="33" t="s">
        <v>687</v>
      </c>
      <c r="I2158" s="33" t="n">
        <v>398</v>
      </c>
      <c r="J2158" s="33" t="s">
        <v>825</v>
      </c>
      <c r="K2158" s="35" t="n">
        <v>59085</v>
      </c>
      <c r="L2158" s="36" t="n">
        <v>2.1</v>
      </c>
      <c r="M2158" s="37" t="n">
        <v>12</v>
      </c>
      <c r="N2158" s="37" t="n">
        <v>455</v>
      </c>
      <c r="O2158" s="37" t="n">
        <v>0</v>
      </c>
      <c r="P2158" s="33" t="s">
        <v>700</v>
      </c>
    </row>
    <row r="2159" customFormat="false" ht="15" hidden="false" customHeight="false" outlineLevel="0" collapsed="false">
      <c r="A2159" s="33" t="s">
        <v>8317</v>
      </c>
      <c r="B2159" s="33" t="s">
        <v>8318</v>
      </c>
      <c r="C2159" s="33" t="s">
        <v>8319</v>
      </c>
      <c r="D2159" s="33" t="s">
        <v>8320</v>
      </c>
      <c r="E2159" s="33" t="s">
        <v>6538</v>
      </c>
      <c r="F2159" s="33" t="s">
        <v>685</v>
      </c>
      <c r="G2159" s="33" t="s">
        <v>686</v>
      </c>
      <c r="H2159" s="33" t="s">
        <v>909</v>
      </c>
      <c r="I2159" s="33" t="n">
        <v>399</v>
      </c>
      <c r="J2159" s="33" t="s">
        <v>751</v>
      </c>
      <c r="K2159" s="35" t="n">
        <v>91703</v>
      </c>
      <c r="L2159" s="36" t="n">
        <v>7.7</v>
      </c>
      <c r="M2159" s="37" t="n">
        <v>1750</v>
      </c>
      <c r="N2159" s="37" t="n">
        <v>15150</v>
      </c>
      <c r="O2159" s="37" t="n">
        <v>6</v>
      </c>
      <c r="P2159" s="33" t="s">
        <v>700</v>
      </c>
    </row>
    <row r="2160" customFormat="false" ht="15" hidden="false" customHeight="false" outlineLevel="0" collapsed="false">
      <c r="A2160" s="33" t="s">
        <v>8321</v>
      </c>
      <c r="B2160" s="33" t="s">
        <v>8322</v>
      </c>
      <c r="C2160" s="33" t="s">
        <v>8323</v>
      </c>
      <c r="D2160" s="33" t="s">
        <v>8324</v>
      </c>
      <c r="E2160" s="33" t="s">
        <v>6538</v>
      </c>
      <c r="F2160" s="33" t="s">
        <v>685</v>
      </c>
      <c r="G2160" s="33" t="s">
        <v>686</v>
      </c>
      <c r="H2160" s="33" t="s">
        <v>687</v>
      </c>
      <c r="I2160" s="33" t="n">
        <v>399</v>
      </c>
      <c r="J2160" s="33" t="s">
        <v>751</v>
      </c>
      <c r="K2160" s="35" t="n">
        <v>76586</v>
      </c>
      <c r="L2160" s="36" t="n">
        <v>5.1</v>
      </c>
      <c r="M2160" s="37" t="n">
        <v>265</v>
      </c>
      <c r="N2160" s="37" t="n">
        <v>5244</v>
      </c>
      <c r="O2160" s="37" t="n">
        <v>3</v>
      </c>
      <c r="P2160" s="33" t="s">
        <v>692</v>
      </c>
    </row>
    <row r="2161" customFormat="false" ht="15" hidden="false" customHeight="false" outlineLevel="0" collapsed="false">
      <c r="A2161" s="33" t="s">
        <v>8325</v>
      </c>
      <c r="B2161" s="33"/>
      <c r="C2161" s="33" t="s">
        <v>8326</v>
      </c>
      <c r="D2161" s="33" t="s">
        <v>8327</v>
      </c>
      <c r="E2161" s="33" t="s">
        <v>7995</v>
      </c>
      <c r="F2161" s="33" t="s">
        <v>685</v>
      </c>
      <c r="G2161" s="33" t="s">
        <v>686</v>
      </c>
      <c r="H2161" s="33" t="s">
        <v>687</v>
      </c>
      <c r="I2161" s="33" t="n">
        <v>399</v>
      </c>
      <c r="J2161" s="33" t="s">
        <v>789</v>
      </c>
      <c r="K2161" s="35" t="n">
        <v>113594</v>
      </c>
      <c r="L2161" s="36" t="n">
        <v>9.5</v>
      </c>
      <c r="M2161" s="37" t="n">
        <v>750</v>
      </c>
      <c r="N2161" s="37" t="n">
        <v>3000</v>
      </c>
      <c r="O2161" s="37" t="n">
        <v>2</v>
      </c>
      <c r="P2161" s="33" t="s">
        <v>860</v>
      </c>
    </row>
    <row r="2162" customFormat="false" ht="15" hidden="false" customHeight="false" outlineLevel="0" collapsed="false">
      <c r="A2162" s="33" t="s">
        <v>8328</v>
      </c>
      <c r="B2162" s="33" t="s">
        <v>8329</v>
      </c>
      <c r="C2162" s="33" t="s">
        <v>8330</v>
      </c>
      <c r="D2162" s="33" t="s">
        <v>8331</v>
      </c>
      <c r="E2162" s="33" t="s">
        <v>3995</v>
      </c>
      <c r="F2162" s="33" t="s">
        <v>685</v>
      </c>
      <c r="G2162" s="33" t="s">
        <v>686</v>
      </c>
      <c r="H2162" s="33" t="s">
        <v>687</v>
      </c>
      <c r="I2162" s="33" t="n">
        <v>399</v>
      </c>
      <c r="J2162" s="33" t="s">
        <v>703</v>
      </c>
      <c r="K2162" s="35" t="n">
        <v>72703</v>
      </c>
      <c r="L2162" s="36" t="n">
        <v>3.8</v>
      </c>
      <c r="M2162" s="37" t="n">
        <v>0</v>
      </c>
      <c r="N2162" s="37" t="n">
        <v>540</v>
      </c>
      <c r="O2162" s="37" t="n">
        <v>0</v>
      </c>
      <c r="P2162" s="33" t="s">
        <v>723</v>
      </c>
    </row>
    <row r="2163" customFormat="false" ht="15" hidden="false" customHeight="false" outlineLevel="0" collapsed="false">
      <c r="A2163" s="33" t="s">
        <v>8332</v>
      </c>
      <c r="B2163" s="33" t="s">
        <v>8333</v>
      </c>
      <c r="C2163" s="33" t="s">
        <v>8334</v>
      </c>
      <c r="D2163" s="33" t="s">
        <v>8335</v>
      </c>
      <c r="E2163" s="33" t="s">
        <v>6901</v>
      </c>
      <c r="F2163" s="33" t="s">
        <v>685</v>
      </c>
      <c r="G2163" s="33" t="s">
        <v>686</v>
      </c>
      <c r="H2163" s="33" t="s">
        <v>687</v>
      </c>
      <c r="I2163" s="33" t="n">
        <v>400</v>
      </c>
      <c r="J2163" s="33" t="s">
        <v>751</v>
      </c>
      <c r="K2163" s="35" t="n">
        <v>75657</v>
      </c>
      <c r="L2163" s="36" t="n">
        <v>4.7</v>
      </c>
      <c r="M2163" s="37" t="n">
        <v>300</v>
      </c>
      <c r="N2163" s="37" t="n">
        <v>4000</v>
      </c>
      <c r="O2163" s="37" t="n">
        <v>1</v>
      </c>
      <c r="P2163" s="33" t="s">
        <v>828</v>
      </c>
    </row>
    <row r="2164" customFormat="false" ht="15" hidden="false" customHeight="false" outlineLevel="0" collapsed="false">
      <c r="A2164" s="33" t="s">
        <v>8336</v>
      </c>
      <c r="B2164" s="33"/>
      <c r="C2164" s="33" t="s">
        <v>8337</v>
      </c>
      <c r="D2164" s="33" t="s">
        <v>7139</v>
      </c>
      <c r="E2164" s="33" t="s">
        <v>6538</v>
      </c>
      <c r="F2164" s="33" t="s">
        <v>685</v>
      </c>
      <c r="G2164" s="33" t="s">
        <v>686</v>
      </c>
      <c r="H2164" s="33" t="s">
        <v>687</v>
      </c>
      <c r="I2164" s="33" t="n">
        <v>400</v>
      </c>
      <c r="J2164" s="33" t="s">
        <v>864</v>
      </c>
      <c r="K2164" s="35" t="n">
        <v>67993</v>
      </c>
      <c r="L2164" s="36" t="n">
        <v>3.8</v>
      </c>
      <c r="M2164" s="37" t="n">
        <v>1220</v>
      </c>
      <c r="N2164" s="37" t="n">
        <v>4258</v>
      </c>
      <c r="O2164" s="37" t="n">
        <v>0</v>
      </c>
      <c r="P2164" s="33" t="s">
        <v>760</v>
      </c>
    </row>
    <row r="2165" customFormat="false" ht="15" hidden="false" customHeight="false" outlineLevel="0" collapsed="false">
      <c r="A2165" s="33" t="s">
        <v>8338</v>
      </c>
      <c r="B2165" s="33" t="s">
        <v>8339</v>
      </c>
      <c r="C2165" s="33" t="s">
        <v>8340</v>
      </c>
      <c r="D2165" s="33" t="s">
        <v>1974</v>
      </c>
      <c r="E2165" s="33" t="s">
        <v>3995</v>
      </c>
      <c r="F2165" s="33" t="s">
        <v>685</v>
      </c>
      <c r="G2165" s="33" t="s">
        <v>686</v>
      </c>
      <c r="H2165" s="33" t="s">
        <v>687</v>
      </c>
      <c r="I2165" s="33" t="n">
        <v>400</v>
      </c>
      <c r="J2165" s="33" t="s">
        <v>703</v>
      </c>
      <c r="K2165" s="35" t="n">
        <v>75713</v>
      </c>
      <c r="L2165" s="36" t="n">
        <v>4.4</v>
      </c>
      <c r="M2165" s="37" t="n">
        <v>300</v>
      </c>
      <c r="N2165" s="37" t="n">
        <v>3950</v>
      </c>
      <c r="O2165" s="37" t="n">
        <v>0</v>
      </c>
      <c r="P2165" s="33" t="s">
        <v>688</v>
      </c>
    </row>
    <row r="2166" customFormat="false" ht="15" hidden="false" customHeight="false" outlineLevel="0" collapsed="false">
      <c r="A2166" s="33" t="s">
        <v>8341</v>
      </c>
      <c r="B2166" s="33" t="s">
        <v>8342</v>
      </c>
      <c r="C2166" s="33" t="s">
        <v>8343</v>
      </c>
      <c r="D2166" s="33" t="s">
        <v>8344</v>
      </c>
      <c r="E2166" s="33" t="s">
        <v>7574</v>
      </c>
      <c r="F2166" s="33" t="s">
        <v>685</v>
      </c>
      <c r="G2166" s="33" t="s">
        <v>686</v>
      </c>
      <c r="H2166" s="33" t="s">
        <v>687</v>
      </c>
      <c r="I2166" s="33" t="n">
        <v>400</v>
      </c>
      <c r="J2166" s="33" t="s">
        <v>698</v>
      </c>
      <c r="K2166" s="35" t="n">
        <v>65605</v>
      </c>
      <c r="L2166" s="36" t="n">
        <v>3.2</v>
      </c>
      <c r="M2166" s="37" t="n">
        <v>2550</v>
      </c>
      <c r="N2166" s="37" t="n">
        <v>17490</v>
      </c>
      <c r="O2166" s="37" t="n">
        <v>4</v>
      </c>
      <c r="P2166" s="33" t="s">
        <v>760</v>
      </c>
    </row>
    <row r="2167" customFormat="false" ht="15" hidden="false" customHeight="false" outlineLevel="0" collapsed="false">
      <c r="A2167" s="33" t="s">
        <v>8345</v>
      </c>
      <c r="B2167" s="33"/>
      <c r="C2167" s="33" t="s">
        <v>8346</v>
      </c>
      <c r="D2167" s="33" t="s">
        <v>8347</v>
      </c>
      <c r="E2167" s="33" t="s">
        <v>7120</v>
      </c>
      <c r="F2167" s="33" t="s">
        <v>685</v>
      </c>
      <c r="G2167" s="33" t="s">
        <v>686</v>
      </c>
      <c r="H2167" s="33" t="s">
        <v>687</v>
      </c>
      <c r="I2167" s="33" t="n">
        <v>400</v>
      </c>
      <c r="J2167" s="33" t="s">
        <v>703</v>
      </c>
      <c r="K2167" s="35" t="n">
        <v>67810</v>
      </c>
      <c r="L2167" s="36" t="n">
        <v>3.1</v>
      </c>
      <c r="M2167" s="37" t="n">
        <v>6</v>
      </c>
      <c r="N2167" s="37" t="n">
        <v>1000</v>
      </c>
      <c r="O2167" s="37" t="n">
        <v>0</v>
      </c>
      <c r="P2167" s="33" t="s">
        <v>692</v>
      </c>
    </row>
    <row r="2168" customFormat="false" ht="15" hidden="false" customHeight="false" outlineLevel="0" collapsed="false">
      <c r="A2168" s="33" t="s">
        <v>8348</v>
      </c>
      <c r="B2168" s="33" t="s">
        <v>8349</v>
      </c>
      <c r="C2168" s="33" t="s">
        <v>8350</v>
      </c>
      <c r="D2168" s="33" t="s">
        <v>8351</v>
      </c>
      <c r="E2168" s="33" t="s">
        <v>7335</v>
      </c>
      <c r="F2168" s="33" t="s">
        <v>685</v>
      </c>
      <c r="G2168" s="33" t="s">
        <v>686</v>
      </c>
      <c r="H2168" s="33" t="s">
        <v>767</v>
      </c>
      <c r="I2168" s="33" t="n">
        <v>401</v>
      </c>
      <c r="J2168" s="33" t="s">
        <v>789</v>
      </c>
      <c r="K2168" s="35" t="n">
        <v>67608</v>
      </c>
      <c r="L2168" s="36" t="n">
        <v>4.1</v>
      </c>
      <c r="M2168" s="37" t="n">
        <v>11028</v>
      </c>
      <c r="N2168" s="37" t="n">
        <v>12288</v>
      </c>
      <c r="O2168" s="37" t="n">
        <v>0</v>
      </c>
      <c r="P2168" s="33" t="s">
        <v>711</v>
      </c>
    </row>
    <row r="2169" customFormat="false" ht="15" hidden="false" customHeight="false" outlineLevel="0" collapsed="false">
      <c r="A2169" s="33" t="s">
        <v>8352</v>
      </c>
      <c r="B2169" s="33" t="s">
        <v>8353</v>
      </c>
      <c r="C2169" s="33" t="s">
        <v>8354</v>
      </c>
      <c r="D2169" s="33" t="s">
        <v>8355</v>
      </c>
      <c r="E2169" s="33" t="s">
        <v>2215</v>
      </c>
      <c r="F2169" s="33" t="s">
        <v>685</v>
      </c>
      <c r="G2169" s="33" t="s">
        <v>686</v>
      </c>
      <c r="H2169" s="33" t="s">
        <v>750</v>
      </c>
      <c r="I2169" s="33" t="n">
        <v>401</v>
      </c>
      <c r="J2169" s="33" t="s">
        <v>751</v>
      </c>
      <c r="K2169" s="35" t="n">
        <v>73814</v>
      </c>
      <c r="L2169" s="36" t="n">
        <v>4.4</v>
      </c>
      <c r="M2169" s="37" t="n">
        <v>700</v>
      </c>
      <c r="N2169" s="37" t="n">
        <v>9500</v>
      </c>
      <c r="O2169" s="37" t="n">
        <v>0</v>
      </c>
      <c r="P2169" s="33" t="s">
        <v>692</v>
      </c>
    </row>
    <row r="2170" customFormat="false" ht="15" hidden="false" customHeight="false" outlineLevel="0" collapsed="false">
      <c r="A2170" s="33" t="s">
        <v>8356</v>
      </c>
      <c r="B2170" s="33" t="s">
        <v>8357</v>
      </c>
      <c r="C2170" s="33" t="s">
        <v>8358</v>
      </c>
      <c r="D2170" s="33" t="s">
        <v>3477</v>
      </c>
      <c r="E2170" s="33" t="s">
        <v>5590</v>
      </c>
      <c r="F2170" s="33" t="s">
        <v>685</v>
      </c>
      <c r="G2170" s="33" t="s">
        <v>686</v>
      </c>
      <c r="H2170" s="33" t="s">
        <v>733</v>
      </c>
      <c r="I2170" s="33" t="n">
        <v>403</v>
      </c>
      <c r="J2170" s="33" t="s">
        <v>864</v>
      </c>
      <c r="K2170" s="35" t="n">
        <v>79674</v>
      </c>
      <c r="L2170" s="36" t="n">
        <v>5.5</v>
      </c>
      <c r="M2170" s="37" t="n">
        <v>0</v>
      </c>
      <c r="N2170" s="37" t="n">
        <v>0</v>
      </c>
      <c r="O2170" s="37" t="n">
        <v>1</v>
      </c>
      <c r="P2170" s="33" t="s">
        <v>760</v>
      </c>
    </row>
    <row r="2171" customFormat="false" ht="15" hidden="false" customHeight="false" outlineLevel="0" collapsed="false">
      <c r="A2171" s="33" t="s">
        <v>8359</v>
      </c>
      <c r="B2171" s="33" t="s">
        <v>8360</v>
      </c>
      <c r="C2171" s="33" t="s">
        <v>8361</v>
      </c>
      <c r="D2171" s="33" t="s">
        <v>8362</v>
      </c>
      <c r="E2171" s="33" t="s">
        <v>852</v>
      </c>
      <c r="F2171" s="33" t="s">
        <v>685</v>
      </c>
      <c r="G2171" s="33" t="s">
        <v>686</v>
      </c>
      <c r="H2171" s="33" t="s">
        <v>687</v>
      </c>
      <c r="I2171" s="33" t="n">
        <v>403</v>
      </c>
      <c r="J2171" s="33" t="s">
        <v>849</v>
      </c>
      <c r="K2171" s="35" t="n">
        <v>75026</v>
      </c>
      <c r="L2171" s="36" t="n">
        <v>3.8</v>
      </c>
      <c r="M2171" s="37" t="n">
        <v>0</v>
      </c>
      <c r="N2171" s="37" t="n">
        <v>1500</v>
      </c>
      <c r="O2171" s="37" t="n">
        <v>0</v>
      </c>
      <c r="P2171" s="33" t="s">
        <v>723</v>
      </c>
    </row>
    <row r="2172" customFormat="false" ht="15" hidden="false" customHeight="false" outlineLevel="0" collapsed="false">
      <c r="A2172" s="33" t="s">
        <v>8363</v>
      </c>
      <c r="B2172" s="33" t="s">
        <v>8364</v>
      </c>
      <c r="C2172" s="33" t="s">
        <v>1586</v>
      </c>
      <c r="D2172" s="33" t="s">
        <v>8365</v>
      </c>
      <c r="E2172" s="33" t="s">
        <v>4472</v>
      </c>
      <c r="F2172" s="33" t="s">
        <v>685</v>
      </c>
      <c r="G2172" s="33" t="s">
        <v>686</v>
      </c>
      <c r="H2172" s="33" t="s">
        <v>687</v>
      </c>
      <c r="I2172" s="33" t="n">
        <v>404</v>
      </c>
      <c r="J2172" s="33" t="s">
        <v>751</v>
      </c>
      <c r="K2172" s="35" t="n">
        <v>74770</v>
      </c>
      <c r="L2172" s="36" t="n">
        <v>4.4</v>
      </c>
      <c r="M2172" s="37" t="n">
        <v>0</v>
      </c>
      <c r="N2172" s="37" t="n">
        <v>3028</v>
      </c>
      <c r="O2172" s="37" t="n">
        <v>0</v>
      </c>
      <c r="P2172" s="33" t="s">
        <v>688</v>
      </c>
    </row>
    <row r="2173" customFormat="false" ht="15" hidden="false" customHeight="false" outlineLevel="0" collapsed="false">
      <c r="A2173" s="33" t="s">
        <v>8366</v>
      </c>
      <c r="B2173" s="33" t="s">
        <v>8367</v>
      </c>
      <c r="C2173" s="33" t="s">
        <v>8368</v>
      </c>
      <c r="D2173" s="33" t="s">
        <v>8369</v>
      </c>
      <c r="E2173" s="33" t="s">
        <v>4472</v>
      </c>
      <c r="F2173" s="33" t="s">
        <v>685</v>
      </c>
      <c r="G2173" s="33" t="s">
        <v>686</v>
      </c>
      <c r="H2173" s="33" t="s">
        <v>750</v>
      </c>
      <c r="I2173" s="33" t="n">
        <v>404</v>
      </c>
      <c r="J2173" s="33" t="s">
        <v>751</v>
      </c>
      <c r="K2173" s="35" t="n">
        <v>77968</v>
      </c>
      <c r="L2173" s="36" t="n">
        <v>5.1</v>
      </c>
      <c r="M2173" s="37" t="n">
        <v>0</v>
      </c>
      <c r="N2173" s="37" t="n">
        <v>1990</v>
      </c>
      <c r="O2173" s="37" t="n">
        <v>0</v>
      </c>
      <c r="P2173" s="33" t="s">
        <v>828</v>
      </c>
    </row>
    <row r="2174" customFormat="false" ht="15" hidden="false" customHeight="false" outlineLevel="0" collapsed="false">
      <c r="A2174" s="33" t="s">
        <v>8370</v>
      </c>
      <c r="B2174" s="33" t="s">
        <v>8371</v>
      </c>
      <c r="C2174" s="33" t="s">
        <v>8372</v>
      </c>
      <c r="D2174" s="33" t="s">
        <v>8373</v>
      </c>
      <c r="E2174" s="33" t="s">
        <v>6538</v>
      </c>
      <c r="F2174" s="33" t="s">
        <v>685</v>
      </c>
      <c r="G2174" s="33" t="s">
        <v>686</v>
      </c>
      <c r="H2174" s="33" t="s">
        <v>687</v>
      </c>
      <c r="I2174" s="33" t="n">
        <v>404</v>
      </c>
      <c r="J2174" s="33" t="s">
        <v>751</v>
      </c>
      <c r="K2174" s="35" t="n">
        <v>91235</v>
      </c>
      <c r="L2174" s="36" t="n">
        <v>7.6</v>
      </c>
      <c r="M2174" s="37" t="n">
        <v>3524</v>
      </c>
      <c r="N2174" s="37" t="n">
        <v>3436</v>
      </c>
      <c r="O2174" s="37" t="n">
        <v>2</v>
      </c>
      <c r="P2174" s="33" t="s">
        <v>688</v>
      </c>
    </row>
    <row r="2175" customFormat="false" ht="15" hidden="false" customHeight="false" outlineLevel="0" collapsed="false">
      <c r="A2175" s="33" t="s">
        <v>8374</v>
      </c>
      <c r="B2175" s="33" t="s">
        <v>8375</v>
      </c>
      <c r="C2175" s="33" t="s">
        <v>8376</v>
      </c>
      <c r="D2175" s="33" t="s">
        <v>8373</v>
      </c>
      <c r="E2175" s="33" t="s">
        <v>6538</v>
      </c>
      <c r="F2175" s="33" t="s">
        <v>685</v>
      </c>
      <c r="G2175" s="33" t="s">
        <v>686</v>
      </c>
      <c r="H2175" s="33" t="s">
        <v>687</v>
      </c>
      <c r="I2175" s="33" t="n">
        <v>404</v>
      </c>
      <c r="J2175" s="33" t="s">
        <v>751</v>
      </c>
      <c r="K2175" s="35" t="n">
        <v>91237</v>
      </c>
      <c r="L2175" s="36" t="n">
        <v>7.6</v>
      </c>
      <c r="M2175" s="37" t="n">
        <v>30584</v>
      </c>
      <c r="N2175" s="37" t="n">
        <v>53529</v>
      </c>
      <c r="O2175" s="37" t="n">
        <v>81</v>
      </c>
      <c r="P2175" s="33" t="s">
        <v>688</v>
      </c>
    </row>
    <row r="2176" customFormat="false" ht="15" hidden="false" customHeight="false" outlineLevel="0" collapsed="false">
      <c r="A2176" s="33" t="s">
        <v>8377</v>
      </c>
      <c r="B2176" s="33" t="s">
        <v>8378</v>
      </c>
      <c r="C2176" s="33" t="s">
        <v>8379</v>
      </c>
      <c r="D2176" s="33" t="s">
        <v>8380</v>
      </c>
      <c r="E2176" s="33" t="s">
        <v>7995</v>
      </c>
      <c r="F2176" s="33" t="s">
        <v>685</v>
      </c>
      <c r="G2176" s="33" t="s">
        <v>686</v>
      </c>
      <c r="H2176" s="33" t="s">
        <v>687</v>
      </c>
      <c r="I2176" s="33" t="n">
        <v>404</v>
      </c>
      <c r="J2176" s="33" t="s">
        <v>789</v>
      </c>
      <c r="K2176" s="35" t="n">
        <v>97631</v>
      </c>
      <c r="L2176" s="36" t="n">
        <v>7.3</v>
      </c>
      <c r="M2176" s="37" t="n">
        <v>1000</v>
      </c>
      <c r="N2176" s="37" t="n">
        <v>824</v>
      </c>
      <c r="O2176" s="37" t="n">
        <v>0</v>
      </c>
      <c r="P2176" s="33" t="s">
        <v>692</v>
      </c>
    </row>
    <row r="2177" customFormat="false" ht="15" hidden="false" customHeight="false" outlineLevel="0" collapsed="false">
      <c r="A2177" s="33" t="s">
        <v>8381</v>
      </c>
      <c r="B2177" s="33" t="s">
        <v>8382</v>
      </c>
      <c r="C2177" s="33" t="s">
        <v>8383</v>
      </c>
      <c r="D2177" s="33" t="s">
        <v>8384</v>
      </c>
      <c r="E2177" s="33" t="s">
        <v>5779</v>
      </c>
      <c r="F2177" s="33" t="s">
        <v>685</v>
      </c>
      <c r="G2177" s="33" t="s">
        <v>686</v>
      </c>
      <c r="H2177" s="33" t="s">
        <v>687</v>
      </c>
      <c r="I2177" s="33" t="n">
        <v>406</v>
      </c>
      <c r="J2177" s="33" t="s">
        <v>703</v>
      </c>
      <c r="K2177" s="35" t="n">
        <v>68656</v>
      </c>
      <c r="L2177" s="36" t="n">
        <v>3.5</v>
      </c>
      <c r="M2177" s="37" t="n">
        <v>20899</v>
      </c>
      <c r="N2177" s="37" t="n">
        <v>10151</v>
      </c>
      <c r="O2177" s="37" t="n">
        <v>13</v>
      </c>
      <c r="P2177" s="33" t="s">
        <v>688</v>
      </c>
    </row>
    <row r="2178" customFormat="false" ht="15" hidden="false" customHeight="false" outlineLevel="0" collapsed="false">
      <c r="A2178" s="33" t="s">
        <v>8385</v>
      </c>
      <c r="B2178" s="33" t="s">
        <v>8386</v>
      </c>
      <c r="C2178" s="33" t="s">
        <v>8387</v>
      </c>
      <c r="D2178" s="33" t="s">
        <v>8388</v>
      </c>
      <c r="E2178" s="33" t="s">
        <v>7574</v>
      </c>
      <c r="F2178" s="33" t="s">
        <v>685</v>
      </c>
      <c r="G2178" s="33" t="s">
        <v>686</v>
      </c>
      <c r="H2178" s="33" t="s">
        <v>687</v>
      </c>
      <c r="I2178" s="33" t="n">
        <v>406</v>
      </c>
      <c r="J2178" s="33" t="s">
        <v>876</v>
      </c>
      <c r="K2178" s="35" t="n">
        <v>60297</v>
      </c>
      <c r="L2178" s="36" t="n">
        <v>2.2</v>
      </c>
      <c r="M2178" s="37" t="n">
        <v>1200</v>
      </c>
      <c r="N2178" s="37" t="n">
        <v>5300</v>
      </c>
      <c r="O2178" s="37" t="n">
        <v>0</v>
      </c>
      <c r="P2178" s="33" t="s">
        <v>711</v>
      </c>
    </row>
    <row r="2179" customFormat="false" ht="15" hidden="false" customHeight="false" outlineLevel="0" collapsed="false">
      <c r="A2179" s="33" t="s">
        <v>8389</v>
      </c>
      <c r="B2179" s="33" t="s">
        <v>8390</v>
      </c>
      <c r="C2179" s="33" t="s">
        <v>8391</v>
      </c>
      <c r="D2179" s="33" t="s">
        <v>8392</v>
      </c>
      <c r="E2179" s="33" t="s">
        <v>6901</v>
      </c>
      <c r="F2179" s="33" t="s">
        <v>685</v>
      </c>
      <c r="G2179" s="33" t="s">
        <v>686</v>
      </c>
      <c r="H2179" s="33" t="s">
        <v>687</v>
      </c>
      <c r="I2179" s="33" t="n">
        <v>408</v>
      </c>
      <c r="J2179" s="33" t="s">
        <v>751</v>
      </c>
      <c r="K2179" s="35" t="n">
        <v>98920</v>
      </c>
      <c r="L2179" s="36" t="n">
        <v>8.4</v>
      </c>
      <c r="M2179" s="37" t="n">
        <v>1414</v>
      </c>
      <c r="N2179" s="37" t="n">
        <v>13774</v>
      </c>
      <c r="O2179" s="37" t="n">
        <v>8</v>
      </c>
      <c r="P2179" s="33" t="s">
        <v>692</v>
      </c>
    </row>
    <row r="2180" customFormat="false" ht="15" hidden="false" customHeight="false" outlineLevel="0" collapsed="false">
      <c r="A2180" s="33" t="s">
        <v>8393</v>
      </c>
      <c r="B2180" s="33" t="s">
        <v>8394</v>
      </c>
      <c r="C2180" s="33" t="s">
        <v>8395</v>
      </c>
      <c r="D2180" s="33" t="s">
        <v>8396</v>
      </c>
      <c r="E2180" s="33" t="s">
        <v>7995</v>
      </c>
      <c r="F2180" s="33" t="s">
        <v>685</v>
      </c>
      <c r="G2180" s="33" t="s">
        <v>686</v>
      </c>
      <c r="H2180" s="33" t="s">
        <v>687</v>
      </c>
      <c r="I2180" s="33" t="n">
        <v>409</v>
      </c>
      <c r="J2180" s="33" t="s">
        <v>789</v>
      </c>
      <c r="K2180" s="35" t="n">
        <v>79825</v>
      </c>
      <c r="L2180" s="36" t="n">
        <v>5.2</v>
      </c>
      <c r="M2180" s="37" t="n">
        <v>400</v>
      </c>
      <c r="N2180" s="37" t="n">
        <v>1500</v>
      </c>
      <c r="O2180" s="37" t="n">
        <v>0</v>
      </c>
      <c r="P2180" s="33" t="s">
        <v>723</v>
      </c>
    </row>
    <row r="2181" customFormat="false" ht="15" hidden="false" customHeight="false" outlineLevel="0" collapsed="false">
      <c r="A2181" s="33" t="s">
        <v>8397</v>
      </c>
      <c r="B2181" s="33" t="s">
        <v>8398</v>
      </c>
      <c r="C2181" s="33" t="s">
        <v>8399</v>
      </c>
      <c r="D2181" s="33" t="s">
        <v>8400</v>
      </c>
      <c r="E2181" s="33" t="s">
        <v>5779</v>
      </c>
      <c r="F2181" s="33" t="s">
        <v>685</v>
      </c>
      <c r="G2181" s="33" t="s">
        <v>686</v>
      </c>
      <c r="H2181" s="33" t="s">
        <v>767</v>
      </c>
      <c r="I2181" s="33" t="n">
        <v>411</v>
      </c>
      <c r="J2181" s="33" t="s">
        <v>751</v>
      </c>
      <c r="K2181" s="35" t="n">
        <v>89940</v>
      </c>
      <c r="L2181" s="36" t="n">
        <v>7.4</v>
      </c>
      <c r="M2181" s="37" t="n">
        <v>0</v>
      </c>
      <c r="N2181" s="37" t="n">
        <v>4950</v>
      </c>
      <c r="O2181" s="37" t="n">
        <v>1</v>
      </c>
      <c r="P2181" s="33" t="s">
        <v>760</v>
      </c>
    </row>
    <row r="2182" customFormat="false" ht="15" hidden="false" customHeight="false" outlineLevel="0" collapsed="false">
      <c r="A2182" s="33" t="s">
        <v>8401</v>
      </c>
      <c r="B2182" s="33" t="s">
        <v>8402</v>
      </c>
      <c r="C2182" s="33" t="s">
        <v>8403</v>
      </c>
      <c r="D2182" s="33" t="s">
        <v>8404</v>
      </c>
      <c r="E2182" s="33" t="s">
        <v>5590</v>
      </c>
      <c r="F2182" s="33" t="s">
        <v>685</v>
      </c>
      <c r="G2182" s="33" t="s">
        <v>686</v>
      </c>
      <c r="H2182" s="33" t="s">
        <v>767</v>
      </c>
      <c r="I2182" s="33" t="n">
        <v>411</v>
      </c>
      <c r="J2182" s="33" t="s">
        <v>681</v>
      </c>
      <c r="K2182" s="35" t="n">
        <v>62724</v>
      </c>
      <c r="L2182" s="36" t="n">
        <v>3.3</v>
      </c>
      <c r="M2182" s="37" t="n">
        <v>2169</v>
      </c>
      <c r="N2182" s="37" t="n">
        <v>8189</v>
      </c>
      <c r="O2182" s="37" t="n">
        <v>5</v>
      </c>
      <c r="P2182" s="33" t="s">
        <v>742</v>
      </c>
    </row>
    <row r="2183" customFormat="false" ht="15" hidden="false" customHeight="false" outlineLevel="0" collapsed="false">
      <c r="A2183" s="33" t="s">
        <v>8405</v>
      </c>
      <c r="B2183" s="33" t="s">
        <v>8406</v>
      </c>
      <c r="C2183" s="33" t="s">
        <v>8407</v>
      </c>
      <c r="D2183" s="33" t="s">
        <v>8408</v>
      </c>
      <c r="E2183" s="33" t="s">
        <v>7335</v>
      </c>
      <c r="F2183" s="33" t="s">
        <v>685</v>
      </c>
      <c r="G2183" s="33" t="s">
        <v>686</v>
      </c>
      <c r="H2183" s="33" t="s">
        <v>764</v>
      </c>
      <c r="I2183" s="33" t="n">
        <v>411</v>
      </c>
      <c r="J2183" s="33" t="s">
        <v>789</v>
      </c>
      <c r="K2183" s="35" t="n">
        <v>71163</v>
      </c>
      <c r="L2183" s="36" t="n">
        <v>4.8</v>
      </c>
      <c r="M2183" s="37" t="n">
        <v>0</v>
      </c>
      <c r="N2183" s="37" t="n">
        <v>10000</v>
      </c>
      <c r="O2183" s="37" t="n">
        <v>0</v>
      </c>
      <c r="P2183" s="33" t="s">
        <v>742</v>
      </c>
    </row>
    <row r="2184" customFormat="false" ht="15" hidden="false" customHeight="false" outlineLevel="0" collapsed="false">
      <c r="A2184" s="33" t="s">
        <v>8409</v>
      </c>
      <c r="B2184" s="33" t="s">
        <v>8410</v>
      </c>
      <c r="C2184" s="33" t="s">
        <v>8411</v>
      </c>
      <c r="D2184" s="33" t="s">
        <v>4420</v>
      </c>
      <c r="E2184" s="33" t="s">
        <v>5779</v>
      </c>
      <c r="F2184" s="33" t="s">
        <v>685</v>
      </c>
      <c r="G2184" s="33" t="s">
        <v>686</v>
      </c>
      <c r="H2184" s="33" t="s">
        <v>687</v>
      </c>
      <c r="I2184" s="33" t="n">
        <v>412</v>
      </c>
      <c r="J2184" s="33" t="s">
        <v>864</v>
      </c>
      <c r="K2184" s="35" t="n">
        <v>100550</v>
      </c>
      <c r="L2184" s="36" t="n">
        <v>9</v>
      </c>
      <c r="M2184" s="37" t="n">
        <v>100</v>
      </c>
      <c r="N2184" s="37" t="n">
        <v>1640</v>
      </c>
      <c r="O2184" s="37" t="n">
        <v>9</v>
      </c>
      <c r="P2184" s="33" t="s">
        <v>692</v>
      </c>
    </row>
    <row r="2185" customFormat="false" ht="15" hidden="false" customHeight="false" outlineLevel="0" collapsed="false">
      <c r="A2185" s="33" t="s">
        <v>8412</v>
      </c>
      <c r="B2185" s="33" t="s">
        <v>8413</v>
      </c>
      <c r="C2185" s="33" t="s">
        <v>8414</v>
      </c>
      <c r="D2185" s="33" t="s">
        <v>8415</v>
      </c>
      <c r="E2185" s="33" t="s">
        <v>6901</v>
      </c>
      <c r="F2185" s="33" t="s">
        <v>685</v>
      </c>
      <c r="G2185" s="33" t="s">
        <v>686</v>
      </c>
      <c r="H2185" s="33" t="s">
        <v>4975</v>
      </c>
      <c r="I2185" s="33" t="n">
        <v>412</v>
      </c>
      <c r="J2185" s="33" t="s">
        <v>751</v>
      </c>
      <c r="K2185" s="35" t="n">
        <v>73295</v>
      </c>
      <c r="L2185" s="36" t="n">
        <v>4.3</v>
      </c>
      <c r="M2185" s="37" t="n">
        <v>6771</v>
      </c>
      <c r="N2185" s="37" t="n">
        <v>24776</v>
      </c>
      <c r="O2185" s="37" t="n">
        <v>4</v>
      </c>
      <c r="P2185" s="33" t="s">
        <v>692</v>
      </c>
    </row>
    <row r="2186" customFormat="false" ht="15" hidden="false" customHeight="false" outlineLevel="0" collapsed="false">
      <c r="A2186" s="33" t="s">
        <v>8416</v>
      </c>
      <c r="B2186" s="33" t="s">
        <v>8417</v>
      </c>
      <c r="C2186" s="33" t="s">
        <v>8418</v>
      </c>
      <c r="D2186" s="33" t="s">
        <v>8419</v>
      </c>
      <c r="E2186" s="33" t="s">
        <v>5590</v>
      </c>
      <c r="F2186" s="33" t="s">
        <v>685</v>
      </c>
      <c r="G2186" s="33" t="s">
        <v>686</v>
      </c>
      <c r="H2186" s="33" t="s">
        <v>1003</v>
      </c>
      <c r="I2186" s="33" t="n">
        <v>412</v>
      </c>
      <c r="J2186" s="33" t="s">
        <v>864</v>
      </c>
      <c r="K2186" s="35" t="n">
        <v>66105</v>
      </c>
      <c r="L2186" s="36" t="n">
        <v>3.7</v>
      </c>
      <c r="M2186" s="37" t="n">
        <v>0</v>
      </c>
      <c r="N2186" s="37" t="n">
        <v>7150</v>
      </c>
      <c r="O2186" s="37" t="n">
        <v>1</v>
      </c>
      <c r="P2186" s="33" t="s">
        <v>688</v>
      </c>
    </row>
    <row r="2187" customFormat="false" ht="15" hidden="false" customHeight="false" outlineLevel="0" collapsed="false">
      <c r="A2187" s="33" t="s">
        <v>8420</v>
      </c>
      <c r="B2187" s="33" t="s">
        <v>8421</v>
      </c>
      <c r="C2187" s="33" t="s">
        <v>8422</v>
      </c>
      <c r="D2187" s="33" t="s">
        <v>8423</v>
      </c>
      <c r="E2187" s="33" t="s">
        <v>6901</v>
      </c>
      <c r="F2187" s="33" t="s">
        <v>685</v>
      </c>
      <c r="G2187" s="33" t="s">
        <v>686</v>
      </c>
      <c r="H2187" s="33" t="s">
        <v>687</v>
      </c>
      <c r="I2187" s="33" t="n">
        <v>413</v>
      </c>
      <c r="J2187" s="33" t="s">
        <v>751</v>
      </c>
      <c r="K2187" s="35" t="n">
        <v>72929</v>
      </c>
      <c r="L2187" s="36" t="n">
        <v>4.2</v>
      </c>
      <c r="M2187" s="37" t="n">
        <v>0</v>
      </c>
      <c r="N2187" s="37" t="n">
        <v>900</v>
      </c>
      <c r="O2187" s="37" t="n">
        <v>0</v>
      </c>
      <c r="P2187" s="33" t="s">
        <v>828</v>
      </c>
    </row>
    <row r="2188" customFormat="false" ht="15" hidden="false" customHeight="false" outlineLevel="0" collapsed="false">
      <c r="A2188" s="33" t="s">
        <v>8424</v>
      </c>
      <c r="B2188" s="33" t="s">
        <v>8425</v>
      </c>
      <c r="C2188" s="33" t="s">
        <v>8426</v>
      </c>
      <c r="D2188" s="33" t="s">
        <v>8427</v>
      </c>
      <c r="E2188" s="33" t="s">
        <v>6901</v>
      </c>
      <c r="F2188" s="33" t="s">
        <v>685</v>
      </c>
      <c r="G2188" s="33" t="s">
        <v>686</v>
      </c>
      <c r="H2188" s="33" t="s">
        <v>909</v>
      </c>
      <c r="I2188" s="33" t="n">
        <v>413</v>
      </c>
      <c r="J2188" s="33" t="s">
        <v>751</v>
      </c>
      <c r="K2188" s="35" t="n">
        <v>73976</v>
      </c>
      <c r="L2188" s="36" t="n">
        <v>4.5</v>
      </c>
      <c r="M2188" s="37" t="n">
        <v>0</v>
      </c>
      <c r="N2188" s="37" t="n">
        <v>3500</v>
      </c>
      <c r="O2188" s="37" t="n">
        <v>0</v>
      </c>
      <c r="P2188" s="33" t="s">
        <v>711</v>
      </c>
    </row>
    <row r="2189" customFormat="false" ht="15" hidden="false" customHeight="false" outlineLevel="0" collapsed="false">
      <c r="A2189" s="33" t="s">
        <v>8428</v>
      </c>
      <c r="B2189" s="33"/>
      <c r="C2189" s="33" t="s">
        <v>8429</v>
      </c>
      <c r="D2189" s="33" t="s">
        <v>8430</v>
      </c>
      <c r="E2189" s="33" t="s">
        <v>7995</v>
      </c>
      <c r="F2189" s="33" t="s">
        <v>685</v>
      </c>
      <c r="G2189" s="33" t="s">
        <v>686</v>
      </c>
      <c r="H2189" s="33" t="s">
        <v>750</v>
      </c>
      <c r="I2189" s="33" t="n">
        <v>413</v>
      </c>
      <c r="J2189" s="33" t="s">
        <v>789</v>
      </c>
      <c r="K2189" s="35" t="n">
        <v>108721</v>
      </c>
      <c r="L2189" s="36" t="n">
        <v>8.5</v>
      </c>
      <c r="M2189" s="37" t="n">
        <v>100</v>
      </c>
      <c r="N2189" s="37" t="n">
        <v>2000</v>
      </c>
      <c r="O2189" s="37" t="n">
        <v>0</v>
      </c>
      <c r="P2189" s="33" t="s">
        <v>688</v>
      </c>
    </row>
    <row r="2190" customFormat="false" ht="15" hidden="false" customHeight="false" outlineLevel="0" collapsed="false">
      <c r="A2190" s="33" t="s">
        <v>8431</v>
      </c>
      <c r="B2190" s="33" t="s">
        <v>8432</v>
      </c>
      <c r="C2190" s="33" t="s">
        <v>8433</v>
      </c>
      <c r="D2190" s="33" t="s">
        <v>8434</v>
      </c>
      <c r="E2190" s="33" t="s">
        <v>4472</v>
      </c>
      <c r="F2190" s="33" t="s">
        <v>685</v>
      </c>
      <c r="G2190" s="33" t="s">
        <v>686</v>
      </c>
      <c r="H2190" s="33" t="s">
        <v>687</v>
      </c>
      <c r="I2190" s="33" t="n">
        <v>416</v>
      </c>
      <c r="J2190" s="33" t="s">
        <v>751</v>
      </c>
      <c r="K2190" s="35" t="n">
        <v>93531</v>
      </c>
      <c r="L2190" s="36" t="n">
        <v>7.4</v>
      </c>
      <c r="M2190" s="37" t="n">
        <v>1296</v>
      </c>
      <c r="N2190" s="37" t="n">
        <v>15919</v>
      </c>
      <c r="O2190" s="37" t="n">
        <v>5</v>
      </c>
      <c r="P2190" s="33" t="s">
        <v>723</v>
      </c>
    </row>
    <row r="2191" customFormat="false" ht="15" hidden="false" customHeight="false" outlineLevel="0" collapsed="false">
      <c r="A2191" s="33" t="s">
        <v>8435</v>
      </c>
      <c r="B2191" s="33" t="s">
        <v>8436</v>
      </c>
      <c r="C2191" s="33" t="s">
        <v>8437</v>
      </c>
      <c r="D2191" s="33" t="s">
        <v>8438</v>
      </c>
      <c r="E2191" s="33" t="s">
        <v>6901</v>
      </c>
      <c r="F2191" s="33" t="s">
        <v>685</v>
      </c>
      <c r="G2191" s="33" t="s">
        <v>686</v>
      </c>
      <c r="H2191" s="33" t="s">
        <v>687</v>
      </c>
      <c r="I2191" s="33" t="n">
        <v>416</v>
      </c>
      <c r="J2191" s="33" t="s">
        <v>751</v>
      </c>
      <c r="K2191" s="35" t="n">
        <v>74791</v>
      </c>
      <c r="L2191" s="36" t="n">
        <v>4.4</v>
      </c>
      <c r="M2191" s="37" t="n">
        <v>0</v>
      </c>
      <c r="N2191" s="37" t="n">
        <v>3000</v>
      </c>
      <c r="O2191" s="37" t="n">
        <v>0</v>
      </c>
      <c r="P2191" s="33" t="s">
        <v>711</v>
      </c>
    </row>
    <row r="2192" customFormat="false" ht="15" hidden="false" customHeight="false" outlineLevel="0" collapsed="false">
      <c r="A2192" s="33" t="s">
        <v>8439</v>
      </c>
      <c r="B2192" s="33"/>
      <c r="C2192" s="33" t="s">
        <v>8440</v>
      </c>
      <c r="D2192" s="33" t="s">
        <v>1032</v>
      </c>
      <c r="E2192" s="33" t="s">
        <v>7574</v>
      </c>
      <c r="F2192" s="33" t="s">
        <v>883</v>
      </c>
      <c r="G2192" s="33" t="s">
        <v>686</v>
      </c>
      <c r="H2192" s="33" t="s">
        <v>904</v>
      </c>
      <c r="I2192" s="33" t="n">
        <v>416</v>
      </c>
      <c r="J2192" s="33" t="s">
        <v>698</v>
      </c>
      <c r="K2192" s="35" t="n">
        <v>74900</v>
      </c>
      <c r="L2192" s="36" t="n">
        <v>4.7</v>
      </c>
      <c r="M2192" s="37" t="n">
        <v>0</v>
      </c>
      <c r="N2192" s="37" t="n">
        <v>0</v>
      </c>
      <c r="O2192" s="37" t="n">
        <v>0</v>
      </c>
      <c r="P2192" s="33"/>
    </row>
    <row r="2193" customFormat="false" ht="15" hidden="false" customHeight="false" outlineLevel="0" collapsed="false">
      <c r="A2193" s="33" t="s">
        <v>8441</v>
      </c>
      <c r="B2193" s="33" t="s">
        <v>8441</v>
      </c>
      <c r="C2193" s="33" t="s">
        <v>8442</v>
      </c>
      <c r="D2193" s="33" t="s">
        <v>8443</v>
      </c>
      <c r="E2193" s="33"/>
      <c r="F2193" s="33" t="s">
        <v>883</v>
      </c>
      <c r="G2193" s="33" t="s">
        <v>686</v>
      </c>
      <c r="H2193" s="33" t="s">
        <v>885</v>
      </c>
      <c r="I2193" s="33" t="n">
        <v>416</v>
      </c>
      <c r="J2193" s="33" t="s">
        <v>843</v>
      </c>
      <c r="K2193" s="35"/>
      <c r="L2193" s="36"/>
      <c r="M2193" s="37" t="n">
        <v>0</v>
      </c>
      <c r="N2193" s="37" t="n">
        <v>0</v>
      </c>
      <c r="O2193" s="37" t="n">
        <v>0</v>
      </c>
      <c r="P2193" s="33"/>
    </row>
    <row r="2194" customFormat="false" ht="15" hidden="false" customHeight="false" outlineLevel="0" collapsed="false">
      <c r="A2194" s="33" t="s">
        <v>8444</v>
      </c>
      <c r="B2194" s="33"/>
      <c r="C2194" s="33" t="s">
        <v>8445</v>
      </c>
      <c r="D2194" s="33" t="s">
        <v>8446</v>
      </c>
      <c r="E2194" s="33" t="s">
        <v>5779</v>
      </c>
      <c r="F2194" s="33" t="s">
        <v>685</v>
      </c>
      <c r="G2194" s="33" t="s">
        <v>686</v>
      </c>
      <c r="H2194" s="33" t="s">
        <v>750</v>
      </c>
      <c r="I2194" s="33" t="n">
        <v>418</v>
      </c>
      <c r="J2194" s="33" t="s">
        <v>751</v>
      </c>
      <c r="K2194" s="35" t="n">
        <v>85540</v>
      </c>
      <c r="L2194" s="36" t="n">
        <v>6.6</v>
      </c>
      <c r="M2194" s="37" t="n">
        <v>50</v>
      </c>
      <c r="N2194" s="37" t="n">
        <v>5000</v>
      </c>
      <c r="O2194" s="37" t="n">
        <v>0</v>
      </c>
      <c r="P2194" s="33" t="s">
        <v>692</v>
      </c>
    </row>
    <row r="2195" customFormat="false" ht="15" hidden="false" customHeight="false" outlineLevel="0" collapsed="false">
      <c r="A2195" s="33" t="s">
        <v>8447</v>
      </c>
      <c r="B2195" s="33" t="s">
        <v>8448</v>
      </c>
      <c r="C2195" s="33" t="s">
        <v>8449</v>
      </c>
      <c r="D2195" s="33" t="s">
        <v>8450</v>
      </c>
      <c r="E2195" s="33" t="s">
        <v>6901</v>
      </c>
      <c r="F2195" s="33" t="s">
        <v>685</v>
      </c>
      <c r="G2195" s="33" t="s">
        <v>686</v>
      </c>
      <c r="H2195" s="33" t="s">
        <v>687</v>
      </c>
      <c r="I2195" s="33" t="n">
        <v>418</v>
      </c>
      <c r="J2195" s="33" t="s">
        <v>751</v>
      </c>
      <c r="K2195" s="35" t="n">
        <v>80054</v>
      </c>
      <c r="L2195" s="36" t="n">
        <v>5.3</v>
      </c>
      <c r="M2195" s="37" t="n">
        <v>100</v>
      </c>
      <c r="N2195" s="37" t="n">
        <v>2500</v>
      </c>
      <c r="O2195" s="37" t="n">
        <v>1</v>
      </c>
      <c r="P2195" s="33" t="s">
        <v>760</v>
      </c>
    </row>
    <row r="2196" customFormat="false" ht="15" hidden="false" customHeight="false" outlineLevel="0" collapsed="false">
      <c r="A2196" s="33" t="s">
        <v>8451</v>
      </c>
      <c r="B2196" s="33"/>
      <c r="C2196" s="33" t="s">
        <v>8452</v>
      </c>
      <c r="D2196" s="33" t="s">
        <v>8453</v>
      </c>
      <c r="E2196" s="33" t="s">
        <v>7120</v>
      </c>
      <c r="F2196" s="33" t="s">
        <v>685</v>
      </c>
      <c r="G2196" s="33" t="s">
        <v>686</v>
      </c>
      <c r="H2196" s="33" t="s">
        <v>687</v>
      </c>
      <c r="I2196" s="33" t="n">
        <v>419</v>
      </c>
      <c r="J2196" s="33" t="s">
        <v>703</v>
      </c>
      <c r="K2196" s="35" t="n">
        <v>81374</v>
      </c>
      <c r="L2196" s="36" t="n">
        <v>5.4</v>
      </c>
      <c r="M2196" s="37" t="n">
        <v>0</v>
      </c>
      <c r="N2196" s="37" t="n">
        <v>300</v>
      </c>
      <c r="O2196" s="37" t="n">
        <v>0</v>
      </c>
      <c r="P2196" s="33" t="s">
        <v>692</v>
      </c>
    </row>
    <row r="2197" customFormat="false" ht="15" hidden="false" customHeight="false" outlineLevel="0" collapsed="false">
      <c r="A2197" s="33" t="s">
        <v>8454</v>
      </c>
      <c r="B2197" s="33" t="s">
        <v>8455</v>
      </c>
      <c r="C2197" s="33" t="s">
        <v>8456</v>
      </c>
      <c r="D2197" s="33" t="s">
        <v>5571</v>
      </c>
      <c r="E2197" s="33" t="s">
        <v>5779</v>
      </c>
      <c r="F2197" s="33" t="s">
        <v>685</v>
      </c>
      <c r="G2197" s="33" t="s">
        <v>686</v>
      </c>
      <c r="H2197" s="33" t="s">
        <v>687</v>
      </c>
      <c r="I2197" s="33" t="n">
        <v>420</v>
      </c>
      <c r="J2197" s="33" t="s">
        <v>751</v>
      </c>
      <c r="K2197" s="35" t="n">
        <v>91736</v>
      </c>
      <c r="L2197" s="36" t="n">
        <v>7.7</v>
      </c>
      <c r="M2197" s="37" t="n">
        <v>621</v>
      </c>
      <c r="N2197" s="37" t="n">
        <v>22213</v>
      </c>
      <c r="O2197" s="37" t="n">
        <v>12</v>
      </c>
      <c r="P2197" s="33" t="s">
        <v>688</v>
      </c>
    </row>
    <row r="2198" customFormat="false" ht="15" hidden="false" customHeight="false" outlineLevel="0" collapsed="false">
      <c r="A2198" s="33" t="s">
        <v>8457</v>
      </c>
      <c r="B2198" s="33" t="s">
        <v>8458</v>
      </c>
      <c r="C2198" s="33" t="s">
        <v>1285</v>
      </c>
      <c r="D2198" s="33" t="s">
        <v>1286</v>
      </c>
      <c r="E2198" s="33" t="s">
        <v>3995</v>
      </c>
      <c r="F2198" s="33" t="s">
        <v>685</v>
      </c>
      <c r="G2198" s="33" t="s">
        <v>686</v>
      </c>
      <c r="H2198" s="33" t="s">
        <v>687</v>
      </c>
      <c r="I2198" s="33" t="n">
        <v>421</v>
      </c>
      <c r="J2198" s="33" t="s">
        <v>703</v>
      </c>
      <c r="K2198" s="35" t="n">
        <v>78652</v>
      </c>
      <c r="L2198" s="36" t="n">
        <v>4.8</v>
      </c>
      <c r="M2198" s="37" t="n">
        <v>200</v>
      </c>
      <c r="N2198" s="37" t="n">
        <v>5000</v>
      </c>
      <c r="O2198" s="37" t="n">
        <v>1</v>
      </c>
      <c r="P2198" s="33" t="s">
        <v>688</v>
      </c>
    </row>
    <row r="2199" customFormat="false" ht="15" hidden="false" customHeight="false" outlineLevel="0" collapsed="false">
      <c r="A2199" s="33" t="s">
        <v>8459</v>
      </c>
      <c r="B2199" s="33" t="s">
        <v>8460</v>
      </c>
      <c r="C2199" s="33" t="s">
        <v>8461</v>
      </c>
      <c r="D2199" s="33" t="s">
        <v>8462</v>
      </c>
      <c r="E2199" s="33" t="s">
        <v>7574</v>
      </c>
      <c r="F2199" s="33" t="s">
        <v>685</v>
      </c>
      <c r="G2199" s="33" t="s">
        <v>686</v>
      </c>
      <c r="H2199" s="33" t="s">
        <v>687</v>
      </c>
      <c r="I2199" s="33" t="n">
        <v>421</v>
      </c>
      <c r="J2199" s="33" t="s">
        <v>698</v>
      </c>
      <c r="K2199" s="35" t="n">
        <v>69053</v>
      </c>
      <c r="L2199" s="36" t="n">
        <v>3.8</v>
      </c>
      <c r="M2199" s="37" t="n">
        <v>7058</v>
      </c>
      <c r="N2199" s="37" t="n">
        <v>4036</v>
      </c>
      <c r="O2199" s="37" t="n">
        <v>1</v>
      </c>
      <c r="P2199" s="33" t="s">
        <v>711</v>
      </c>
    </row>
    <row r="2200" customFormat="false" ht="15" hidden="false" customHeight="false" outlineLevel="0" collapsed="false">
      <c r="A2200" s="33" t="s">
        <v>8463</v>
      </c>
      <c r="B2200" s="33" t="s">
        <v>8464</v>
      </c>
      <c r="C2200" s="33" t="s">
        <v>8465</v>
      </c>
      <c r="D2200" s="33" t="s">
        <v>8466</v>
      </c>
      <c r="E2200" s="33" t="s">
        <v>3995</v>
      </c>
      <c r="F2200" s="33" t="s">
        <v>685</v>
      </c>
      <c r="G2200" s="33" t="s">
        <v>686</v>
      </c>
      <c r="H2200" s="33" t="s">
        <v>764</v>
      </c>
      <c r="I2200" s="33" t="n">
        <v>422</v>
      </c>
      <c r="J2200" s="33" t="s">
        <v>751</v>
      </c>
      <c r="K2200" s="35" t="n">
        <v>93876</v>
      </c>
      <c r="L2200" s="36" t="n">
        <v>7.4</v>
      </c>
      <c r="M2200" s="37" t="n">
        <v>19510</v>
      </c>
      <c r="N2200" s="37" t="n">
        <v>20676</v>
      </c>
      <c r="O2200" s="37" t="n">
        <v>50</v>
      </c>
      <c r="P2200" s="33" t="s">
        <v>723</v>
      </c>
    </row>
    <row r="2201" customFormat="false" ht="15" hidden="false" customHeight="false" outlineLevel="0" collapsed="false">
      <c r="A2201" s="33" t="s">
        <v>8467</v>
      </c>
      <c r="B2201" s="33" t="s">
        <v>8468</v>
      </c>
      <c r="C2201" s="33" t="s">
        <v>8469</v>
      </c>
      <c r="D2201" s="33" t="s">
        <v>8470</v>
      </c>
      <c r="E2201" s="33" t="s">
        <v>4472</v>
      </c>
      <c r="F2201" s="33" t="s">
        <v>685</v>
      </c>
      <c r="G2201" s="33" t="s">
        <v>686</v>
      </c>
      <c r="H2201" s="33" t="s">
        <v>687</v>
      </c>
      <c r="I2201" s="33" t="n">
        <v>423</v>
      </c>
      <c r="J2201" s="33" t="s">
        <v>751</v>
      </c>
      <c r="K2201" s="35" t="n">
        <v>97544</v>
      </c>
      <c r="L2201" s="36" t="n">
        <v>7.5</v>
      </c>
      <c r="M2201" s="37" t="n">
        <v>824</v>
      </c>
      <c r="N2201" s="37" t="n">
        <v>1888</v>
      </c>
      <c r="O2201" s="37" t="n">
        <v>1</v>
      </c>
      <c r="P2201" s="33" t="s">
        <v>688</v>
      </c>
    </row>
    <row r="2202" customFormat="false" ht="15" hidden="false" customHeight="false" outlineLevel="0" collapsed="false">
      <c r="A2202" s="33" t="s">
        <v>8471</v>
      </c>
      <c r="B2202" s="33" t="s">
        <v>8472</v>
      </c>
      <c r="C2202" s="33" t="s">
        <v>8473</v>
      </c>
      <c r="D2202" s="33" t="s">
        <v>8474</v>
      </c>
      <c r="E2202" s="33" t="s">
        <v>3995</v>
      </c>
      <c r="F2202" s="33" t="s">
        <v>685</v>
      </c>
      <c r="G2202" s="33" t="s">
        <v>686</v>
      </c>
      <c r="H2202" s="33" t="s">
        <v>687</v>
      </c>
      <c r="I2202" s="33" t="n">
        <v>426</v>
      </c>
      <c r="J2202" s="33" t="s">
        <v>751</v>
      </c>
      <c r="K2202" s="35" t="n">
        <v>69740</v>
      </c>
      <c r="L2202" s="36" t="n">
        <v>3.3</v>
      </c>
      <c r="M2202" s="37" t="n">
        <v>0</v>
      </c>
      <c r="N2202" s="37" t="n">
        <v>1450</v>
      </c>
      <c r="O2202" s="37" t="n">
        <v>0</v>
      </c>
      <c r="P2202" s="33" t="s">
        <v>688</v>
      </c>
    </row>
    <row r="2203" customFormat="false" ht="15" hidden="false" customHeight="false" outlineLevel="0" collapsed="false">
      <c r="A2203" s="33" t="s">
        <v>8475</v>
      </c>
      <c r="B2203" s="33" t="s">
        <v>8476</v>
      </c>
      <c r="C2203" s="33" t="s">
        <v>8477</v>
      </c>
      <c r="D2203" s="33" t="s">
        <v>4770</v>
      </c>
      <c r="E2203" s="33" t="s">
        <v>3995</v>
      </c>
      <c r="F2203" s="33" t="s">
        <v>685</v>
      </c>
      <c r="G2203" s="33" t="s">
        <v>686</v>
      </c>
      <c r="H2203" s="33" t="s">
        <v>750</v>
      </c>
      <c r="I2203" s="33" t="n">
        <v>426</v>
      </c>
      <c r="J2203" s="33" t="s">
        <v>703</v>
      </c>
      <c r="K2203" s="35" t="n">
        <v>78521</v>
      </c>
      <c r="L2203" s="36" t="n">
        <v>4.7</v>
      </c>
      <c r="M2203" s="37" t="n">
        <v>2894</v>
      </c>
      <c r="N2203" s="37" t="n">
        <v>2540</v>
      </c>
      <c r="O2203" s="37" t="n">
        <v>1</v>
      </c>
      <c r="P2203" s="33" t="s">
        <v>692</v>
      </c>
    </row>
    <row r="2204" customFormat="false" ht="15" hidden="false" customHeight="false" outlineLevel="0" collapsed="false">
      <c r="A2204" s="33" t="s">
        <v>8478</v>
      </c>
      <c r="B2204" s="33" t="s">
        <v>8479</v>
      </c>
      <c r="C2204" s="33" t="s">
        <v>8480</v>
      </c>
      <c r="D2204" s="33" t="s">
        <v>8481</v>
      </c>
      <c r="E2204" s="33" t="s">
        <v>3995</v>
      </c>
      <c r="F2204" s="33" t="s">
        <v>685</v>
      </c>
      <c r="G2204" s="33" t="s">
        <v>686</v>
      </c>
      <c r="H2204" s="33" t="s">
        <v>687</v>
      </c>
      <c r="I2204" s="33" t="n">
        <v>426</v>
      </c>
      <c r="J2204" s="33" t="s">
        <v>703</v>
      </c>
      <c r="K2204" s="35" t="n">
        <v>87506</v>
      </c>
      <c r="L2204" s="36" t="n">
        <v>6.1</v>
      </c>
      <c r="M2204" s="37" t="n">
        <v>0</v>
      </c>
      <c r="N2204" s="37" t="n">
        <v>3500</v>
      </c>
      <c r="O2204" s="37" t="n">
        <v>1</v>
      </c>
      <c r="P2204" s="33" t="s">
        <v>723</v>
      </c>
    </row>
    <row r="2205" customFormat="false" ht="15" hidden="false" customHeight="false" outlineLevel="0" collapsed="false">
      <c r="A2205" s="33" t="s">
        <v>8482</v>
      </c>
      <c r="B2205" s="33" t="s">
        <v>8483</v>
      </c>
      <c r="C2205" s="33" t="s">
        <v>8484</v>
      </c>
      <c r="D2205" s="33" t="s">
        <v>8485</v>
      </c>
      <c r="E2205" s="33" t="s">
        <v>3995</v>
      </c>
      <c r="F2205" s="33" t="s">
        <v>685</v>
      </c>
      <c r="G2205" s="33" t="s">
        <v>686</v>
      </c>
      <c r="H2205" s="33" t="s">
        <v>687</v>
      </c>
      <c r="I2205" s="33" t="n">
        <v>427</v>
      </c>
      <c r="J2205" s="33" t="s">
        <v>751</v>
      </c>
      <c r="K2205" s="35" t="n">
        <v>91819</v>
      </c>
      <c r="L2205" s="36" t="n">
        <v>7.1</v>
      </c>
      <c r="M2205" s="37" t="n">
        <v>200</v>
      </c>
      <c r="N2205" s="37" t="n">
        <v>10500</v>
      </c>
      <c r="O2205" s="37" t="n">
        <v>1</v>
      </c>
      <c r="P2205" s="33" t="s">
        <v>688</v>
      </c>
    </row>
    <row r="2206" customFormat="false" ht="15" hidden="false" customHeight="false" outlineLevel="0" collapsed="false">
      <c r="A2206" s="33" t="s">
        <v>8486</v>
      </c>
      <c r="B2206" s="33" t="s">
        <v>8487</v>
      </c>
      <c r="C2206" s="33" t="s">
        <v>8488</v>
      </c>
      <c r="D2206" s="33" t="s">
        <v>8489</v>
      </c>
      <c r="E2206" s="33" t="s">
        <v>852</v>
      </c>
      <c r="F2206" s="33" t="s">
        <v>685</v>
      </c>
      <c r="G2206" s="33" t="s">
        <v>686</v>
      </c>
      <c r="H2206" s="33" t="s">
        <v>733</v>
      </c>
      <c r="I2206" s="33" t="n">
        <v>427</v>
      </c>
      <c r="J2206" s="33" t="s">
        <v>849</v>
      </c>
      <c r="K2206" s="35"/>
      <c r="L2206" s="36"/>
      <c r="M2206" s="37" t="n">
        <v>0</v>
      </c>
      <c r="N2206" s="37" t="n">
        <v>3000</v>
      </c>
      <c r="O2206" s="37" t="n">
        <v>0</v>
      </c>
      <c r="P2206" s="33" t="s">
        <v>723</v>
      </c>
    </row>
    <row r="2207" customFormat="false" ht="15" hidden="false" customHeight="false" outlineLevel="0" collapsed="false">
      <c r="A2207" s="33" t="s">
        <v>8490</v>
      </c>
      <c r="B2207" s="33" t="s">
        <v>8491</v>
      </c>
      <c r="C2207" s="33" t="s">
        <v>8492</v>
      </c>
      <c r="D2207" s="33" t="s">
        <v>5571</v>
      </c>
      <c r="E2207" s="33" t="s">
        <v>5779</v>
      </c>
      <c r="F2207" s="33" t="s">
        <v>685</v>
      </c>
      <c r="G2207" s="33" t="s">
        <v>686</v>
      </c>
      <c r="H2207" s="33" t="s">
        <v>687</v>
      </c>
      <c r="I2207" s="33" t="n">
        <v>428</v>
      </c>
      <c r="J2207" s="33" t="s">
        <v>751</v>
      </c>
      <c r="K2207" s="35" t="n">
        <v>90614</v>
      </c>
      <c r="L2207" s="36" t="n">
        <v>7.6</v>
      </c>
      <c r="M2207" s="37" t="n">
        <v>2760</v>
      </c>
      <c r="N2207" s="37" t="n">
        <v>24313</v>
      </c>
      <c r="O2207" s="37" t="n">
        <v>38</v>
      </c>
      <c r="P2207" s="33" t="s">
        <v>760</v>
      </c>
    </row>
    <row r="2208" customFormat="false" ht="15" hidden="false" customHeight="false" outlineLevel="0" collapsed="false">
      <c r="A2208" s="33" t="s">
        <v>8493</v>
      </c>
      <c r="B2208" s="33"/>
      <c r="C2208" s="33" t="s">
        <v>8494</v>
      </c>
      <c r="D2208" s="33" t="s">
        <v>8495</v>
      </c>
      <c r="E2208" s="33" t="s">
        <v>7995</v>
      </c>
      <c r="F2208" s="33" t="s">
        <v>685</v>
      </c>
      <c r="G2208" s="33" t="s">
        <v>686</v>
      </c>
      <c r="H2208" s="33" t="s">
        <v>750</v>
      </c>
      <c r="I2208" s="33" t="n">
        <v>428</v>
      </c>
      <c r="J2208" s="33" t="s">
        <v>789</v>
      </c>
      <c r="K2208" s="35" t="n">
        <v>113612</v>
      </c>
      <c r="L2208" s="36" t="n">
        <v>9.6</v>
      </c>
      <c r="M2208" s="37" t="n">
        <v>800</v>
      </c>
      <c r="N2208" s="37" t="n">
        <v>2500</v>
      </c>
      <c r="O2208" s="37" t="n">
        <v>0</v>
      </c>
      <c r="P2208" s="33" t="s">
        <v>760</v>
      </c>
    </row>
    <row r="2209" customFormat="false" ht="15" hidden="false" customHeight="false" outlineLevel="0" collapsed="false">
      <c r="A2209" s="33" t="s">
        <v>8496</v>
      </c>
      <c r="B2209" s="33" t="s">
        <v>8497</v>
      </c>
      <c r="C2209" s="33" t="s">
        <v>8498</v>
      </c>
      <c r="D2209" s="33" t="s">
        <v>8499</v>
      </c>
      <c r="E2209" s="33" t="s">
        <v>3995</v>
      </c>
      <c r="F2209" s="33" t="s">
        <v>685</v>
      </c>
      <c r="G2209" s="33" t="s">
        <v>686</v>
      </c>
      <c r="H2209" s="33" t="s">
        <v>687</v>
      </c>
      <c r="I2209" s="33" t="n">
        <v>429</v>
      </c>
      <c r="J2209" s="33" t="s">
        <v>751</v>
      </c>
      <c r="K2209" s="35" t="n">
        <v>87036</v>
      </c>
      <c r="L2209" s="36" t="n">
        <v>6.3</v>
      </c>
      <c r="M2209" s="37" t="n">
        <v>0</v>
      </c>
      <c r="N2209" s="37" t="n">
        <v>1590</v>
      </c>
      <c r="O2209" s="37" t="n">
        <v>0</v>
      </c>
      <c r="P2209" s="33" t="s">
        <v>688</v>
      </c>
    </row>
    <row r="2210" customFormat="false" ht="15" hidden="false" customHeight="false" outlineLevel="0" collapsed="false">
      <c r="A2210" s="33" t="s">
        <v>8500</v>
      </c>
      <c r="B2210" s="33"/>
      <c r="C2210" s="33" t="s">
        <v>8501</v>
      </c>
      <c r="D2210" s="33" t="s">
        <v>8502</v>
      </c>
      <c r="E2210" s="33" t="s">
        <v>5779</v>
      </c>
      <c r="F2210" s="33" t="s">
        <v>685</v>
      </c>
      <c r="G2210" s="33" t="s">
        <v>686</v>
      </c>
      <c r="H2210" s="33" t="s">
        <v>687</v>
      </c>
      <c r="I2210" s="33" t="n">
        <v>431</v>
      </c>
      <c r="J2210" s="33" t="s">
        <v>864</v>
      </c>
      <c r="K2210" s="35" t="n">
        <v>68347</v>
      </c>
      <c r="L2210" s="36" t="n">
        <v>3.5</v>
      </c>
      <c r="M2210" s="37" t="n">
        <v>0</v>
      </c>
      <c r="N2210" s="37" t="n">
        <v>1350</v>
      </c>
      <c r="O2210" s="37" t="n">
        <v>0</v>
      </c>
      <c r="P2210" s="33" t="s">
        <v>692</v>
      </c>
    </row>
    <row r="2211" customFormat="false" ht="15" hidden="false" customHeight="false" outlineLevel="0" collapsed="false">
      <c r="A2211" s="33" t="s">
        <v>8503</v>
      </c>
      <c r="B2211" s="33" t="s">
        <v>8504</v>
      </c>
      <c r="C2211" s="33" t="s">
        <v>8505</v>
      </c>
      <c r="D2211" s="33" t="s">
        <v>8506</v>
      </c>
      <c r="E2211" s="33" t="s">
        <v>3995</v>
      </c>
      <c r="F2211" s="33" t="s">
        <v>685</v>
      </c>
      <c r="G2211" s="33" t="s">
        <v>686</v>
      </c>
      <c r="H2211" s="33" t="s">
        <v>687</v>
      </c>
      <c r="I2211" s="33" t="n">
        <v>432</v>
      </c>
      <c r="J2211" s="33" t="s">
        <v>751</v>
      </c>
      <c r="K2211" s="35" t="n">
        <v>92177</v>
      </c>
      <c r="L2211" s="36" t="n">
        <v>7.1</v>
      </c>
      <c r="M2211" s="37" t="n">
        <v>0</v>
      </c>
      <c r="N2211" s="37" t="n">
        <v>1800</v>
      </c>
      <c r="O2211" s="37" t="n">
        <v>7</v>
      </c>
      <c r="P2211" s="33" t="s">
        <v>742</v>
      </c>
    </row>
    <row r="2212" customFormat="false" ht="15" hidden="false" customHeight="false" outlineLevel="0" collapsed="false">
      <c r="A2212" s="33" t="s">
        <v>8507</v>
      </c>
      <c r="B2212" s="33" t="s">
        <v>8508</v>
      </c>
      <c r="C2212" s="33" t="s">
        <v>8509</v>
      </c>
      <c r="D2212" s="33" t="s">
        <v>8510</v>
      </c>
      <c r="E2212" s="33" t="s">
        <v>5779</v>
      </c>
      <c r="F2212" s="33" t="s">
        <v>685</v>
      </c>
      <c r="G2212" s="33" t="s">
        <v>686</v>
      </c>
      <c r="H2212" s="33" t="s">
        <v>687</v>
      </c>
      <c r="I2212" s="33" t="n">
        <v>434</v>
      </c>
      <c r="J2212" s="33" t="s">
        <v>864</v>
      </c>
      <c r="K2212" s="35" t="n">
        <v>83936</v>
      </c>
      <c r="L2212" s="36" t="n">
        <v>6.7</v>
      </c>
      <c r="M2212" s="37" t="n">
        <v>427</v>
      </c>
      <c r="N2212" s="37" t="n">
        <v>8504</v>
      </c>
      <c r="O2212" s="37" t="n">
        <v>10</v>
      </c>
      <c r="P2212" s="33" t="s">
        <v>742</v>
      </c>
    </row>
    <row r="2213" customFormat="false" ht="15" hidden="false" customHeight="false" outlineLevel="0" collapsed="false">
      <c r="A2213" s="33" t="s">
        <v>8511</v>
      </c>
      <c r="B2213" s="33" t="s">
        <v>8512</v>
      </c>
      <c r="C2213" s="33" t="s">
        <v>8513</v>
      </c>
      <c r="D2213" s="33" t="s">
        <v>8466</v>
      </c>
      <c r="E2213" s="33" t="s">
        <v>3995</v>
      </c>
      <c r="F2213" s="33" t="s">
        <v>685</v>
      </c>
      <c r="G2213" s="33" t="s">
        <v>686</v>
      </c>
      <c r="H2213" s="33" t="s">
        <v>733</v>
      </c>
      <c r="I2213" s="33" t="n">
        <v>434</v>
      </c>
      <c r="J2213" s="33" t="s">
        <v>751</v>
      </c>
      <c r="K2213" s="35" t="n">
        <v>92087</v>
      </c>
      <c r="L2213" s="36" t="n">
        <v>7.1</v>
      </c>
      <c r="M2213" s="37" t="n">
        <v>1375</v>
      </c>
      <c r="N2213" s="37" t="n">
        <v>14150</v>
      </c>
      <c r="O2213" s="37" t="n">
        <v>0</v>
      </c>
      <c r="P2213" s="33" t="s">
        <v>742</v>
      </c>
    </row>
    <row r="2214" customFormat="false" ht="15" hidden="false" customHeight="false" outlineLevel="0" collapsed="false">
      <c r="A2214" s="33" t="s">
        <v>8514</v>
      </c>
      <c r="B2214" s="33" t="s">
        <v>8515</v>
      </c>
      <c r="C2214" s="33" t="s">
        <v>8516</v>
      </c>
      <c r="D2214" s="33" t="s">
        <v>8517</v>
      </c>
      <c r="E2214" s="33" t="s">
        <v>6901</v>
      </c>
      <c r="F2214" s="33" t="s">
        <v>685</v>
      </c>
      <c r="G2214" s="33" t="s">
        <v>686</v>
      </c>
      <c r="H2214" s="33" t="s">
        <v>687</v>
      </c>
      <c r="I2214" s="33" t="n">
        <v>435</v>
      </c>
      <c r="J2214" s="33" t="s">
        <v>751</v>
      </c>
      <c r="K2214" s="35" t="n">
        <v>78742</v>
      </c>
      <c r="L2214" s="36" t="n">
        <v>4.9</v>
      </c>
      <c r="M2214" s="37" t="n">
        <v>800</v>
      </c>
      <c r="N2214" s="37" t="n">
        <v>5000</v>
      </c>
      <c r="O2214" s="37" t="n">
        <v>1</v>
      </c>
      <c r="P2214" s="33" t="s">
        <v>711</v>
      </c>
    </row>
    <row r="2215" customFormat="false" ht="15" hidden="false" customHeight="false" outlineLevel="0" collapsed="false">
      <c r="A2215" s="33" t="s">
        <v>8518</v>
      </c>
      <c r="B2215" s="33" t="s">
        <v>8519</v>
      </c>
      <c r="C2215" s="33" t="s">
        <v>8520</v>
      </c>
      <c r="D2215" s="33" t="s">
        <v>8521</v>
      </c>
      <c r="E2215" s="33" t="s">
        <v>3995</v>
      </c>
      <c r="F2215" s="33" t="s">
        <v>685</v>
      </c>
      <c r="G2215" s="33" t="s">
        <v>686</v>
      </c>
      <c r="H2215" s="33" t="s">
        <v>687</v>
      </c>
      <c r="I2215" s="33" t="n">
        <v>435</v>
      </c>
      <c r="J2215" s="33" t="s">
        <v>703</v>
      </c>
      <c r="K2215" s="35" t="n">
        <v>87133</v>
      </c>
      <c r="L2215" s="36" t="n">
        <v>6.1</v>
      </c>
      <c r="M2215" s="37" t="n">
        <v>100</v>
      </c>
      <c r="N2215" s="37" t="n">
        <v>3320</v>
      </c>
      <c r="O2215" s="37" t="n">
        <v>0</v>
      </c>
      <c r="P2215" s="33" t="s">
        <v>688</v>
      </c>
    </row>
    <row r="2216" customFormat="false" ht="15" hidden="false" customHeight="false" outlineLevel="0" collapsed="false">
      <c r="A2216" s="33" t="s">
        <v>8522</v>
      </c>
      <c r="B2216" s="33" t="s">
        <v>8523</v>
      </c>
      <c r="C2216" s="33" t="s">
        <v>8524</v>
      </c>
      <c r="D2216" s="33" t="s">
        <v>8525</v>
      </c>
      <c r="E2216" s="33" t="s">
        <v>7120</v>
      </c>
      <c r="F2216" s="33" t="s">
        <v>685</v>
      </c>
      <c r="G2216" s="33" t="s">
        <v>686</v>
      </c>
      <c r="H2216" s="33" t="s">
        <v>687</v>
      </c>
      <c r="I2216" s="33" t="n">
        <v>435</v>
      </c>
      <c r="J2216" s="33" t="s">
        <v>789</v>
      </c>
      <c r="K2216" s="35" t="n">
        <v>73399</v>
      </c>
      <c r="L2216" s="36" t="n">
        <v>3.4</v>
      </c>
      <c r="M2216" s="37" t="n">
        <v>100</v>
      </c>
      <c r="N2216" s="37" t="n">
        <v>320</v>
      </c>
      <c r="O2216" s="37" t="n">
        <v>0</v>
      </c>
      <c r="P2216" s="33" t="s">
        <v>723</v>
      </c>
    </row>
    <row r="2217" customFormat="false" ht="15" hidden="false" customHeight="false" outlineLevel="0" collapsed="false">
      <c r="A2217" s="33" t="s">
        <v>8526</v>
      </c>
      <c r="B2217" s="33" t="s">
        <v>8527</v>
      </c>
      <c r="C2217" s="33" t="s">
        <v>8528</v>
      </c>
      <c r="D2217" s="33" t="s">
        <v>8528</v>
      </c>
      <c r="E2217" s="33" t="s">
        <v>7335</v>
      </c>
      <c r="F2217" s="33" t="s">
        <v>685</v>
      </c>
      <c r="G2217" s="33" t="s">
        <v>686</v>
      </c>
      <c r="H2217" s="33" t="s">
        <v>687</v>
      </c>
      <c r="I2217" s="33" t="n">
        <v>435</v>
      </c>
      <c r="J2217" s="33" t="s">
        <v>789</v>
      </c>
      <c r="K2217" s="35" t="n">
        <v>70589</v>
      </c>
      <c r="L2217" s="36" t="n">
        <v>4.7</v>
      </c>
      <c r="M2217" s="37" t="n">
        <v>3600</v>
      </c>
      <c r="N2217" s="37" t="n">
        <v>14500</v>
      </c>
      <c r="O2217" s="37" t="n">
        <v>0</v>
      </c>
      <c r="P2217" s="33" t="s">
        <v>688</v>
      </c>
    </row>
    <row r="2218" customFormat="false" ht="15" hidden="false" customHeight="false" outlineLevel="0" collapsed="false">
      <c r="A2218" s="33" t="s">
        <v>8529</v>
      </c>
      <c r="B2218" s="33" t="s">
        <v>8530</v>
      </c>
      <c r="C2218" s="33" t="s">
        <v>8531</v>
      </c>
      <c r="D2218" s="33" t="s">
        <v>8532</v>
      </c>
      <c r="E2218" s="33" t="s">
        <v>4472</v>
      </c>
      <c r="F2218" s="33" t="s">
        <v>685</v>
      </c>
      <c r="G2218" s="33" t="s">
        <v>686</v>
      </c>
      <c r="H2218" s="33" t="s">
        <v>750</v>
      </c>
      <c r="I2218" s="33" t="n">
        <v>437</v>
      </c>
      <c r="J2218" s="33" t="s">
        <v>751</v>
      </c>
      <c r="K2218" s="35" t="n">
        <v>82735</v>
      </c>
      <c r="L2218" s="36" t="n">
        <v>5.1</v>
      </c>
      <c r="M2218" s="37" t="n">
        <v>0</v>
      </c>
      <c r="N2218" s="37" t="n">
        <v>1546</v>
      </c>
      <c r="O2218" s="37" t="n">
        <v>3</v>
      </c>
      <c r="P2218" s="33" t="s">
        <v>688</v>
      </c>
    </row>
    <row r="2219" customFormat="false" ht="15" hidden="false" customHeight="false" outlineLevel="0" collapsed="false">
      <c r="A2219" s="33" t="s">
        <v>8533</v>
      </c>
      <c r="B2219" s="33" t="s">
        <v>8534</v>
      </c>
      <c r="C2219" s="33" t="s">
        <v>8535</v>
      </c>
      <c r="D2219" s="33" t="s">
        <v>8536</v>
      </c>
      <c r="E2219" s="33" t="s">
        <v>4472</v>
      </c>
      <c r="F2219" s="33" t="s">
        <v>685</v>
      </c>
      <c r="G2219" s="33" t="s">
        <v>686</v>
      </c>
      <c r="H2219" s="33" t="s">
        <v>750</v>
      </c>
      <c r="I2219" s="33" t="n">
        <v>437</v>
      </c>
      <c r="J2219" s="33" t="s">
        <v>751</v>
      </c>
      <c r="K2219" s="35" t="n">
        <v>92467</v>
      </c>
      <c r="L2219" s="36" t="n">
        <v>6.5</v>
      </c>
      <c r="M2219" s="37" t="n">
        <v>0</v>
      </c>
      <c r="N2219" s="37" t="n">
        <v>11250</v>
      </c>
      <c r="O2219" s="37" t="n">
        <v>1</v>
      </c>
      <c r="P2219" s="33" t="s">
        <v>723</v>
      </c>
    </row>
    <row r="2220" customFormat="false" ht="15" hidden="false" customHeight="false" outlineLevel="0" collapsed="false">
      <c r="A2220" s="33" t="s">
        <v>8537</v>
      </c>
      <c r="B2220" s="33" t="s">
        <v>8538</v>
      </c>
      <c r="C2220" s="33" t="s">
        <v>8539</v>
      </c>
      <c r="D2220" s="33" t="s">
        <v>4571</v>
      </c>
      <c r="E2220" s="33" t="s">
        <v>5779</v>
      </c>
      <c r="F2220" s="33" t="s">
        <v>685</v>
      </c>
      <c r="G2220" s="33" t="s">
        <v>686</v>
      </c>
      <c r="H2220" s="33" t="s">
        <v>687</v>
      </c>
      <c r="I2220" s="33" t="n">
        <v>437</v>
      </c>
      <c r="J2220" s="33" t="s">
        <v>751</v>
      </c>
      <c r="K2220" s="35" t="n">
        <v>90761</v>
      </c>
      <c r="L2220" s="36" t="n">
        <v>7.6</v>
      </c>
      <c r="M2220" s="37" t="n">
        <v>1400</v>
      </c>
      <c r="N2220" s="37" t="n">
        <v>12500</v>
      </c>
      <c r="O2220" s="37" t="n">
        <v>4</v>
      </c>
      <c r="P2220" s="33" t="s">
        <v>742</v>
      </c>
    </row>
    <row r="2221" customFormat="false" ht="15" hidden="false" customHeight="false" outlineLevel="0" collapsed="false">
      <c r="A2221" s="33" t="s">
        <v>8540</v>
      </c>
      <c r="B2221" s="33" t="s">
        <v>8541</v>
      </c>
      <c r="C2221" s="33" t="s">
        <v>8542</v>
      </c>
      <c r="D2221" s="33" t="s">
        <v>8543</v>
      </c>
      <c r="E2221" s="33" t="s">
        <v>5779</v>
      </c>
      <c r="F2221" s="33" t="s">
        <v>685</v>
      </c>
      <c r="G2221" s="33" t="s">
        <v>686</v>
      </c>
      <c r="H2221" s="33" t="s">
        <v>687</v>
      </c>
      <c r="I2221" s="33" t="n">
        <v>438</v>
      </c>
      <c r="J2221" s="33" t="s">
        <v>864</v>
      </c>
      <c r="K2221" s="35" t="n">
        <v>75257</v>
      </c>
      <c r="L2221" s="36" t="n">
        <v>4.4</v>
      </c>
      <c r="M2221" s="37" t="n">
        <v>2460</v>
      </c>
      <c r="N2221" s="37" t="n">
        <v>15906</v>
      </c>
      <c r="O2221" s="37" t="n">
        <v>2</v>
      </c>
      <c r="P2221" s="33" t="s">
        <v>723</v>
      </c>
    </row>
    <row r="2222" customFormat="false" ht="15" hidden="false" customHeight="false" outlineLevel="0" collapsed="false">
      <c r="A2222" s="33" t="s">
        <v>8544</v>
      </c>
      <c r="B2222" s="33" t="s">
        <v>8545</v>
      </c>
      <c r="C2222" s="33" t="s">
        <v>8546</v>
      </c>
      <c r="D2222" s="33" t="s">
        <v>8547</v>
      </c>
      <c r="E2222" s="33" t="s">
        <v>6901</v>
      </c>
      <c r="F2222" s="33" t="s">
        <v>685</v>
      </c>
      <c r="G2222" s="33" t="s">
        <v>686</v>
      </c>
      <c r="H2222" s="33" t="s">
        <v>687</v>
      </c>
      <c r="I2222" s="33" t="n">
        <v>438</v>
      </c>
      <c r="J2222" s="33" t="s">
        <v>751</v>
      </c>
      <c r="K2222" s="35" t="n">
        <v>70520</v>
      </c>
      <c r="L2222" s="36" t="n">
        <v>3.7</v>
      </c>
      <c r="M2222" s="37" t="n">
        <v>0</v>
      </c>
      <c r="N2222" s="37" t="n">
        <v>1000</v>
      </c>
      <c r="O2222" s="37" t="n">
        <v>0</v>
      </c>
      <c r="P2222" s="33" t="s">
        <v>760</v>
      </c>
    </row>
    <row r="2223" customFormat="false" ht="15" hidden="false" customHeight="false" outlineLevel="0" collapsed="false">
      <c r="A2223" s="33" t="s">
        <v>8548</v>
      </c>
      <c r="B2223" s="33"/>
      <c r="C2223" s="33" t="s">
        <v>8549</v>
      </c>
      <c r="D2223" s="33" t="s">
        <v>8550</v>
      </c>
      <c r="E2223" s="33" t="s">
        <v>7120</v>
      </c>
      <c r="F2223" s="33" t="s">
        <v>685</v>
      </c>
      <c r="G2223" s="33" t="s">
        <v>686</v>
      </c>
      <c r="H2223" s="33" t="s">
        <v>687</v>
      </c>
      <c r="I2223" s="33" t="n">
        <v>438</v>
      </c>
      <c r="J2223" s="33" t="s">
        <v>703</v>
      </c>
      <c r="K2223" s="35" t="n">
        <v>86324</v>
      </c>
      <c r="L2223" s="36" t="n">
        <v>5.9</v>
      </c>
      <c r="M2223" s="37" t="n">
        <v>0</v>
      </c>
      <c r="N2223" s="37" t="n">
        <v>600</v>
      </c>
      <c r="O2223" s="37" t="n">
        <v>0</v>
      </c>
      <c r="P2223" s="33" t="s">
        <v>723</v>
      </c>
    </row>
    <row r="2224" customFormat="false" ht="15" hidden="false" customHeight="false" outlineLevel="0" collapsed="false">
      <c r="A2224" s="33" t="s">
        <v>8551</v>
      </c>
      <c r="B2224" s="33"/>
      <c r="C2224" s="33" t="s">
        <v>8552</v>
      </c>
      <c r="D2224" s="33" t="s">
        <v>8553</v>
      </c>
      <c r="E2224" s="33" t="s">
        <v>7120</v>
      </c>
      <c r="F2224" s="33" t="s">
        <v>685</v>
      </c>
      <c r="G2224" s="33" t="s">
        <v>686</v>
      </c>
      <c r="H2224" s="33" t="s">
        <v>687</v>
      </c>
      <c r="I2224" s="33" t="n">
        <v>439</v>
      </c>
      <c r="J2224" s="33" t="s">
        <v>703</v>
      </c>
      <c r="K2224" s="35" t="n">
        <v>77183</v>
      </c>
      <c r="L2224" s="36" t="n">
        <v>4.6</v>
      </c>
      <c r="M2224" s="37" t="n">
        <v>0</v>
      </c>
      <c r="N2224" s="37" t="n">
        <v>160</v>
      </c>
      <c r="O2224" s="37" t="n">
        <v>0</v>
      </c>
      <c r="P2224" s="33" t="s">
        <v>688</v>
      </c>
    </row>
    <row r="2225" customFormat="false" ht="15" hidden="false" customHeight="false" outlineLevel="0" collapsed="false">
      <c r="A2225" s="33" t="s">
        <v>8554</v>
      </c>
      <c r="B2225" s="33"/>
      <c r="C2225" s="33" t="s">
        <v>8555</v>
      </c>
      <c r="D2225" s="33" t="s">
        <v>8556</v>
      </c>
      <c r="E2225" s="33" t="s">
        <v>7335</v>
      </c>
      <c r="F2225" s="33" t="s">
        <v>685</v>
      </c>
      <c r="G2225" s="33" t="s">
        <v>686</v>
      </c>
      <c r="H2225" s="33" t="s">
        <v>687</v>
      </c>
      <c r="I2225" s="33" t="n">
        <v>440</v>
      </c>
      <c r="J2225" s="33" t="s">
        <v>789</v>
      </c>
      <c r="K2225" s="35" t="n">
        <v>75301</v>
      </c>
      <c r="L2225" s="36" t="n">
        <v>5.5</v>
      </c>
      <c r="M2225" s="37" t="n">
        <v>0</v>
      </c>
      <c r="N2225" s="37" t="n">
        <v>4500</v>
      </c>
      <c r="O2225" s="37" t="n">
        <v>0</v>
      </c>
      <c r="P2225" s="33" t="s">
        <v>742</v>
      </c>
    </row>
    <row r="2226" customFormat="false" ht="15" hidden="false" customHeight="false" outlineLevel="0" collapsed="false">
      <c r="A2226" s="33" t="s">
        <v>8557</v>
      </c>
      <c r="B2226" s="33" t="s">
        <v>8558</v>
      </c>
      <c r="C2226" s="33" t="s">
        <v>8559</v>
      </c>
      <c r="D2226" s="33" t="s">
        <v>8560</v>
      </c>
      <c r="E2226" s="33" t="s">
        <v>6901</v>
      </c>
      <c r="F2226" s="33" t="s">
        <v>685</v>
      </c>
      <c r="G2226" s="33" t="s">
        <v>686</v>
      </c>
      <c r="H2226" s="33" t="s">
        <v>687</v>
      </c>
      <c r="I2226" s="33" t="n">
        <v>441</v>
      </c>
      <c r="J2226" s="33" t="s">
        <v>751</v>
      </c>
      <c r="K2226" s="35" t="n">
        <v>73582</v>
      </c>
      <c r="L2226" s="36" t="n">
        <v>4.3</v>
      </c>
      <c r="M2226" s="37" t="n">
        <v>0</v>
      </c>
      <c r="N2226" s="37" t="n">
        <v>2800</v>
      </c>
      <c r="O2226" s="37" t="n">
        <v>0</v>
      </c>
      <c r="P2226" s="33" t="s">
        <v>711</v>
      </c>
    </row>
    <row r="2227" customFormat="false" ht="15" hidden="false" customHeight="false" outlineLevel="0" collapsed="false">
      <c r="A2227" s="33" t="s">
        <v>8561</v>
      </c>
      <c r="B2227" s="33"/>
      <c r="C2227" s="33" t="s">
        <v>8562</v>
      </c>
      <c r="D2227" s="33" t="s">
        <v>8562</v>
      </c>
      <c r="E2227" s="33" t="s">
        <v>7574</v>
      </c>
      <c r="F2227" s="33" t="s">
        <v>685</v>
      </c>
      <c r="G2227" s="33" t="s">
        <v>686</v>
      </c>
      <c r="H2227" s="33" t="s">
        <v>764</v>
      </c>
      <c r="I2227" s="33" t="n">
        <v>442</v>
      </c>
      <c r="J2227" s="33" t="s">
        <v>698</v>
      </c>
      <c r="K2227" s="35" t="n">
        <v>92508</v>
      </c>
      <c r="L2227" s="36" t="n">
        <v>7.5</v>
      </c>
      <c r="M2227" s="37" t="n">
        <v>600</v>
      </c>
      <c r="N2227" s="37" t="n">
        <v>3000</v>
      </c>
      <c r="O2227" s="37" t="n">
        <v>2</v>
      </c>
      <c r="P2227" s="33" t="s">
        <v>760</v>
      </c>
    </row>
    <row r="2228" customFormat="false" ht="15" hidden="false" customHeight="false" outlineLevel="0" collapsed="false">
      <c r="A2228" s="33" t="s">
        <v>8563</v>
      </c>
      <c r="B2228" s="33" t="s">
        <v>8564</v>
      </c>
      <c r="C2228" s="33" t="s">
        <v>8565</v>
      </c>
      <c r="D2228" s="33" t="s">
        <v>8510</v>
      </c>
      <c r="E2228" s="33" t="s">
        <v>5779</v>
      </c>
      <c r="F2228" s="33" t="s">
        <v>685</v>
      </c>
      <c r="G2228" s="33" t="s">
        <v>686</v>
      </c>
      <c r="H2228" s="33" t="s">
        <v>687</v>
      </c>
      <c r="I2228" s="33" t="n">
        <v>443</v>
      </c>
      <c r="J2228" s="33" t="s">
        <v>864</v>
      </c>
      <c r="K2228" s="35" t="n">
        <v>84422</v>
      </c>
      <c r="L2228" s="36" t="n">
        <v>6.7</v>
      </c>
      <c r="M2228" s="37" t="n">
        <v>543</v>
      </c>
      <c r="N2228" s="37" t="n">
        <v>9534</v>
      </c>
      <c r="O2228" s="37" t="n">
        <v>2</v>
      </c>
      <c r="P2228" s="33" t="s">
        <v>760</v>
      </c>
    </row>
    <row r="2229" customFormat="false" ht="15" hidden="false" customHeight="false" outlineLevel="0" collapsed="false">
      <c r="A2229" s="33" t="s">
        <v>8566</v>
      </c>
      <c r="B2229" s="33" t="s">
        <v>8567</v>
      </c>
      <c r="C2229" s="33" t="s">
        <v>8568</v>
      </c>
      <c r="D2229" s="33" t="s">
        <v>8569</v>
      </c>
      <c r="E2229" s="33" t="s">
        <v>3995</v>
      </c>
      <c r="F2229" s="33" t="s">
        <v>685</v>
      </c>
      <c r="G2229" s="33" t="s">
        <v>686</v>
      </c>
      <c r="H2229" s="33" t="s">
        <v>687</v>
      </c>
      <c r="I2229" s="33" t="n">
        <v>443</v>
      </c>
      <c r="J2229" s="33" t="s">
        <v>703</v>
      </c>
      <c r="K2229" s="35" t="n">
        <v>83768</v>
      </c>
      <c r="L2229" s="36" t="n">
        <v>5.5</v>
      </c>
      <c r="M2229" s="37" t="n">
        <v>700</v>
      </c>
      <c r="N2229" s="37" t="n">
        <v>4150</v>
      </c>
      <c r="O2229" s="37" t="n">
        <v>0</v>
      </c>
      <c r="P2229" s="33" t="s">
        <v>688</v>
      </c>
    </row>
    <row r="2230" customFormat="false" ht="15" hidden="false" customHeight="false" outlineLevel="0" collapsed="false">
      <c r="A2230" s="33" t="s">
        <v>8570</v>
      </c>
      <c r="B2230" s="33" t="s">
        <v>8571</v>
      </c>
      <c r="C2230" s="33" t="s">
        <v>8572</v>
      </c>
      <c r="D2230" s="33" t="s">
        <v>8573</v>
      </c>
      <c r="E2230" s="33" t="s">
        <v>4472</v>
      </c>
      <c r="F2230" s="33" t="s">
        <v>685</v>
      </c>
      <c r="G2230" s="33" t="s">
        <v>686</v>
      </c>
      <c r="H2230" s="33" t="s">
        <v>687</v>
      </c>
      <c r="I2230" s="33" t="n">
        <v>444</v>
      </c>
      <c r="J2230" s="33" t="s">
        <v>751</v>
      </c>
      <c r="K2230" s="35" t="n">
        <v>81090</v>
      </c>
      <c r="L2230" s="36" t="n">
        <v>4.7</v>
      </c>
      <c r="M2230" s="37" t="n">
        <v>2783</v>
      </c>
      <c r="N2230" s="37" t="n">
        <v>7982</v>
      </c>
      <c r="O2230" s="37" t="n">
        <v>11</v>
      </c>
      <c r="P2230" s="33" t="s">
        <v>688</v>
      </c>
    </row>
    <row r="2231" customFormat="false" ht="15" hidden="false" customHeight="false" outlineLevel="0" collapsed="false">
      <c r="A2231" s="33" t="s">
        <v>8574</v>
      </c>
      <c r="B2231" s="33" t="s">
        <v>8575</v>
      </c>
      <c r="C2231" s="33" t="s">
        <v>8576</v>
      </c>
      <c r="D2231" s="33" t="s">
        <v>8577</v>
      </c>
      <c r="E2231" s="33" t="s">
        <v>7335</v>
      </c>
      <c r="F2231" s="33" t="s">
        <v>685</v>
      </c>
      <c r="G2231" s="33" t="s">
        <v>686</v>
      </c>
      <c r="H2231" s="33" t="s">
        <v>687</v>
      </c>
      <c r="I2231" s="33" t="n">
        <v>444</v>
      </c>
      <c r="J2231" s="33" t="s">
        <v>789</v>
      </c>
      <c r="K2231" s="35" t="n">
        <v>79342</v>
      </c>
      <c r="L2231" s="36" t="n">
        <v>6</v>
      </c>
      <c r="M2231" s="37" t="n">
        <v>2424</v>
      </c>
      <c r="N2231" s="37" t="n">
        <v>11000</v>
      </c>
      <c r="O2231" s="37" t="n">
        <v>2</v>
      </c>
      <c r="P2231" s="33" t="s">
        <v>828</v>
      </c>
    </row>
    <row r="2232" customFormat="false" ht="15" hidden="false" customHeight="false" outlineLevel="0" collapsed="false">
      <c r="A2232" s="33" t="s">
        <v>8578</v>
      </c>
      <c r="B2232" s="33" t="s">
        <v>8579</v>
      </c>
      <c r="C2232" s="33" t="s">
        <v>3823</v>
      </c>
      <c r="D2232" s="33" t="s">
        <v>3823</v>
      </c>
      <c r="E2232" s="33" t="s">
        <v>3995</v>
      </c>
      <c r="F2232" s="33" t="s">
        <v>685</v>
      </c>
      <c r="G2232" s="33" t="s">
        <v>686</v>
      </c>
      <c r="H2232" s="33" t="s">
        <v>687</v>
      </c>
      <c r="I2232" s="33" t="n">
        <v>445</v>
      </c>
      <c r="J2232" s="33" t="s">
        <v>703</v>
      </c>
      <c r="K2232" s="35" t="n">
        <v>94988</v>
      </c>
      <c r="L2232" s="36" t="n">
        <v>7.5</v>
      </c>
      <c r="M2232" s="37" t="n">
        <v>9099</v>
      </c>
      <c r="N2232" s="37" t="n">
        <v>26125</v>
      </c>
      <c r="O2232" s="37" t="n">
        <v>21</v>
      </c>
      <c r="P2232" s="33" t="s">
        <v>688</v>
      </c>
    </row>
    <row r="2233" customFormat="false" ht="15" hidden="false" customHeight="false" outlineLevel="0" collapsed="false">
      <c r="A2233" s="33" t="s">
        <v>8580</v>
      </c>
      <c r="B2233" s="33"/>
      <c r="C2233" s="33" t="s">
        <v>8581</v>
      </c>
      <c r="D2233" s="33" t="s">
        <v>8582</v>
      </c>
      <c r="E2233" s="33" t="s">
        <v>7574</v>
      </c>
      <c r="F2233" s="33" t="s">
        <v>685</v>
      </c>
      <c r="G2233" s="33" t="s">
        <v>686</v>
      </c>
      <c r="H2233" s="33" t="s">
        <v>687</v>
      </c>
      <c r="I2233" s="33" t="n">
        <v>445</v>
      </c>
      <c r="J2233" s="33" t="s">
        <v>698</v>
      </c>
      <c r="K2233" s="35" t="n">
        <v>74530</v>
      </c>
      <c r="L2233" s="36" t="n">
        <v>4.7</v>
      </c>
      <c r="M2233" s="37" t="n">
        <v>1100</v>
      </c>
      <c r="N2233" s="37" t="n">
        <v>22440</v>
      </c>
      <c r="O2233" s="37" t="n">
        <v>0</v>
      </c>
      <c r="P2233" s="33" t="s">
        <v>760</v>
      </c>
    </row>
    <row r="2234" customFormat="false" ht="15" hidden="false" customHeight="false" outlineLevel="0" collapsed="false">
      <c r="A2234" s="33" t="s">
        <v>8583</v>
      </c>
      <c r="B2234" s="33" t="s">
        <v>8584</v>
      </c>
      <c r="C2234" s="33" t="s">
        <v>8585</v>
      </c>
      <c r="D2234" s="33" t="s">
        <v>5631</v>
      </c>
      <c r="E2234" s="33" t="s">
        <v>6901</v>
      </c>
      <c r="F2234" s="33" t="s">
        <v>685</v>
      </c>
      <c r="G2234" s="33" t="s">
        <v>686</v>
      </c>
      <c r="H2234" s="33" t="s">
        <v>687</v>
      </c>
      <c r="I2234" s="33" t="n">
        <v>447</v>
      </c>
      <c r="J2234" s="33" t="s">
        <v>751</v>
      </c>
      <c r="K2234" s="35" t="n">
        <v>77202</v>
      </c>
      <c r="L2234" s="36" t="n">
        <v>4.9</v>
      </c>
      <c r="M2234" s="37" t="n">
        <v>7748</v>
      </c>
      <c r="N2234" s="37" t="n">
        <v>9500</v>
      </c>
      <c r="O2234" s="37" t="n">
        <v>6</v>
      </c>
      <c r="P2234" s="33" t="s">
        <v>760</v>
      </c>
    </row>
    <row r="2235" customFormat="false" ht="15" hidden="false" customHeight="false" outlineLevel="0" collapsed="false">
      <c r="A2235" s="33" t="s">
        <v>8586</v>
      </c>
      <c r="B2235" s="33"/>
      <c r="C2235" s="33" t="s">
        <v>8587</v>
      </c>
      <c r="D2235" s="33" t="s">
        <v>8588</v>
      </c>
      <c r="E2235" s="33" t="s">
        <v>7995</v>
      </c>
      <c r="F2235" s="33" t="s">
        <v>685</v>
      </c>
      <c r="G2235" s="33" t="s">
        <v>686</v>
      </c>
      <c r="H2235" s="33" t="s">
        <v>3806</v>
      </c>
      <c r="I2235" s="33" t="n">
        <v>447</v>
      </c>
      <c r="J2235" s="33" t="s">
        <v>789</v>
      </c>
      <c r="K2235" s="35" t="n">
        <v>121083</v>
      </c>
      <c r="L2235" s="36" t="n">
        <v>10</v>
      </c>
      <c r="M2235" s="37" t="n">
        <v>700</v>
      </c>
      <c r="N2235" s="37" t="n">
        <v>2000</v>
      </c>
      <c r="O2235" s="37" t="n">
        <v>0</v>
      </c>
      <c r="P2235" s="33" t="s">
        <v>688</v>
      </c>
    </row>
    <row r="2236" customFormat="false" ht="15" hidden="false" customHeight="false" outlineLevel="0" collapsed="false">
      <c r="A2236" s="33" t="s">
        <v>8589</v>
      </c>
      <c r="B2236" s="33" t="s">
        <v>8590</v>
      </c>
      <c r="C2236" s="33" t="s">
        <v>8591</v>
      </c>
      <c r="D2236" s="33" t="s">
        <v>8592</v>
      </c>
      <c r="E2236" s="33" t="s">
        <v>6901</v>
      </c>
      <c r="F2236" s="33" t="s">
        <v>685</v>
      </c>
      <c r="G2236" s="33" t="s">
        <v>686</v>
      </c>
      <c r="H2236" s="33" t="s">
        <v>687</v>
      </c>
      <c r="I2236" s="33" t="n">
        <v>448</v>
      </c>
      <c r="J2236" s="33" t="s">
        <v>751</v>
      </c>
      <c r="K2236" s="35" t="n">
        <v>94123</v>
      </c>
      <c r="L2236" s="36" t="n">
        <v>6.9</v>
      </c>
      <c r="M2236" s="37" t="n">
        <v>0</v>
      </c>
      <c r="N2236" s="37" t="n">
        <v>4475</v>
      </c>
      <c r="O2236" s="37" t="n">
        <v>0</v>
      </c>
      <c r="P2236" s="33" t="s">
        <v>760</v>
      </c>
    </row>
    <row r="2237" customFormat="false" ht="15" hidden="false" customHeight="false" outlineLevel="0" collapsed="false">
      <c r="A2237" s="33" t="s">
        <v>8593</v>
      </c>
      <c r="B2237" s="33" t="s">
        <v>8594</v>
      </c>
      <c r="C2237" s="33" t="s">
        <v>8595</v>
      </c>
      <c r="D2237" s="33" t="s">
        <v>8596</v>
      </c>
      <c r="E2237" s="33" t="s">
        <v>6901</v>
      </c>
      <c r="F2237" s="33" t="s">
        <v>685</v>
      </c>
      <c r="G2237" s="33" t="s">
        <v>686</v>
      </c>
      <c r="H2237" s="33" t="s">
        <v>687</v>
      </c>
      <c r="I2237" s="33" t="n">
        <v>449</v>
      </c>
      <c r="J2237" s="33" t="s">
        <v>751</v>
      </c>
      <c r="K2237" s="35" t="n">
        <v>72061</v>
      </c>
      <c r="L2237" s="36" t="n">
        <v>4</v>
      </c>
      <c r="M2237" s="37" t="n">
        <v>1400</v>
      </c>
      <c r="N2237" s="37" t="n">
        <v>14500</v>
      </c>
      <c r="O2237" s="37" t="n">
        <v>4</v>
      </c>
      <c r="P2237" s="33" t="s">
        <v>688</v>
      </c>
    </row>
    <row r="2238" customFormat="false" ht="15" hidden="false" customHeight="false" outlineLevel="0" collapsed="false">
      <c r="A2238" s="33" t="s">
        <v>8597</v>
      </c>
      <c r="B2238" s="33"/>
      <c r="C2238" s="33" t="s">
        <v>8598</v>
      </c>
      <c r="D2238" s="33" t="s">
        <v>8599</v>
      </c>
      <c r="E2238" s="33" t="s">
        <v>7120</v>
      </c>
      <c r="F2238" s="33" t="s">
        <v>685</v>
      </c>
      <c r="G2238" s="33" t="s">
        <v>686</v>
      </c>
      <c r="H2238" s="33" t="s">
        <v>687</v>
      </c>
      <c r="I2238" s="33" t="n">
        <v>450</v>
      </c>
      <c r="J2238" s="33" t="s">
        <v>751</v>
      </c>
      <c r="K2238" s="35" t="n">
        <v>81668</v>
      </c>
      <c r="L2238" s="36" t="n">
        <v>4.9</v>
      </c>
      <c r="M2238" s="37" t="n">
        <v>0</v>
      </c>
      <c r="N2238" s="37" t="n">
        <v>25</v>
      </c>
      <c r="O2238" s="37" t="n">
        <v>0</v>
      </c>
      <c r="P2238" s="33" t="s">
        <v>760</v>
      </c>
    </row>
    <row r="2239" customFormat="false" ht="15" hidden="false" customHeight="false" outlineLevel="0" collapsed="false">
      <c r="A2239" s="33" t="s">
        <v>8600</v>
      </c>
      <c r="B2239" s="33" t="s">
        <v>8601</v>
      </c>
      <c r="C2239" s="33" t="s">
        <v>8602</v>
      </c>
      <c r="D2239" s="33" t="s">
        <v>8603</v>
      </c>
      <c r="E2239" s="33" t="s">
        <v>7120</v>
      </c>
      <c r="F2239" s="33" t="s">
        <v>685</v>
      </c>
      <c r="G2239" s="33" t="s">
        <v>686</v>
      </c>
      <c r="H2239" s="33" t="s">
        <v>687</v>
      </c>
      <c r="I2239" s="33" t="n">
        <v>451</v>
      </c>
      <c r="J2239" s="33" t="s">
        <v>703</v>
      </c>
      <c r="K2239" s="35" t="n">
        <v>81766</v>
      </c>
      <c r="L2239" s="36" t="n">
        <v>5</v>
      </c>
      <c r="M2239" s="37" t="n">
        <v>120</v>
      </c>
      <c r="N2239" s="37" t="n">
        <v>1200</v>
      </c>
      <c r="O2239" s="37" t="n">
        <v>0</v>
      </c>
      <c r="P2239" s="33" t="s">
        <v>723</v>
      </c>
    </row>
    <row r="2240" customFormat="false" ht="15" hidden="false" customHeight="false" outlineLevel="0" collapsed="false">
      <c r="A2240" s="33" t="s">
        <v>8604</v>
      </c>
      <c r="B2240" s="33" t="s">
        <v>8605</v>
      </c>
      <c r="C2240" s="33" t="s">
        <v>8606</v>
      </c>
      <c r="D2240" s="33" t="s">
        <v>8607</v>
      </c>
      <c r="E2240" s="33" t="s">
        <v>7120</v>
      </c>
      <c r="F2240" s="33" t="s">
        <v>685</v>
      </c>
      <c r="G2240" s="33" t="s">
        <v>686</v>
      </c>
      <c r="H2240" s="33" t="s">
        <v>687</v>
      </c>
      <c r="I2240" s="33" t="n">
        <v>452</v>
      </c>
      <c r="J2240" s="33" t="s">
        <v>703</v>
      </c>
      <c r="K2240" s="35" t="n">
        <v>75924</v>
      </c>
      <c r="L2240" s="36" t="n">
        <v>4.3</v>
      </c>
      <c r="M2240" s="37" t="n">
        <v>580</v>
      </c>
      <c r="N2240" s="37" t="n">
        <v>5200</v>
      </c>
      <c r="O2240" s="37" t="n">
        <v>2</v>
      </c>
      <c r="P2240" s="33" t="s">
        <v>688</v>
      </c>
    </row>
    <row r="2241" customFormat="false" ht="15" hidden="false" customHeight="false" outlineLevel="0" collapsed="false">
      <c r="A2241" s="33" t="s">
        <v>8608</v>
      </c>
      <c r="B2241" s="33" t="s">
        <v>8609</v>
      </c>
      <c r="C2241" s="33" t="s">
        <v>8610</v>
      </c>
      <c r="D2241" s="33" t="s">
        <v>8611</v>
      </c>
      <c r="E2241" s="33" t="s">
        <v>7335</v>
      </c>
      <c r="F2241" s="33" t="s">
        <v>685</v>
      </c>
      <c r="G2241" s="33" t="s">
        <v>686</v>
      </c>
      <c r="H2241" s="33" t="s">
        <v>687</v>
      </c>
      <c r="I2241" s="33" t="n">
        <v>452</v>
      </c>
      <c r="J2241" s="33" t="s">
        <v>789</v>
      </c>
      <c r="K2241" s="35" t="n">
        <v>67592</v>
      </c>
      <c r="L2241" s="36" t="n">
        <v>4</v>
      </c>
      <c r="M2241" s="37" t="n">
        <v>2602</v>
      </c>
      <c r="N2241" s="37" t="n">
        <v>16951</v>
      </c>
      <c r="O2241" s="37" t="n">
        <v>5</v>
      </c>
      <c r="P2241" s="33" t="s">
        <v>692</v>
      </c>
    </row>
    <row r="2242" customFormat="false" ht="15" hidden="false" customHeight="false" outlineLevel="0" collapsed="false">
      <c r="A2242" s="33" t="s">
        <v>8612</v>
      </c>
      <c r="B2242" s="33" t="s">
        <v>8613</v>
      </c>
      <c r="C2242" s="33" t="s">
        <v>4819</v>
      </c>
      <c r="D2242" s="33" t="s">
        <v>4820</v>
      </c>
      <c r="E2242" s="33" t="s">
        <v>3995</v>
      </c>
      <c r="F2242" s="33" t="s">
        <v>685</v>
      </c>
      <c r="G2242" s="33" t="s">
        <v>686</v>
      </c>
      <c r="H2242" s="33" t="s">
        <v>687</v>
      </c>
      <c r="I2242" s="33" t="n">
        <v>453</v>
      </c>
      <c r="J2242" s="33" t="s">
        <v>751</v>
      </c>
      <c r="K2242" s="35" t="n">
        <v>90836</v>
      </c>
      <c r="L2242" s="36" t="n">
        <v>6.9</v>
      </c>
      <c r="M2242" s="37" t="n">
        <v>3600</v>
      </c>
      <c r="N2242" s="37" t="n">
        <v>6350</v>
      </c>
      <c r="O2242" s="37" t="n">
        <v>0</v>
      </c>
      <c r="P2242" s="33" t="s">
        <v>688</v>
      </c>
    </row>
    <row r="2243" customFormat="false" ht="15" hidden="false" customHeight="false" outlineLevel="0" collapsed="false">
      <c r="A2243" s="33" t="s">
        <v>8614</v>
      </c>
      <c r="B2243" s="33" t="s">
        <v>8615</v>
      </c>
      <c r="C2243" s="33" t="s">
        <v>8616</v>
      </c>
      <c r="D2243" s="33" t="s">
        <v>8617</v>
      </c>
      <c r="E2243" s="33" t="s">
        <v>6901</v>
      </c>
      <c r="F2243" s="33" t="s">
        <v>685</v>
      </c>
      <c r="G2243" s="33" t="s">
        <v>686</v>
      </c>
      <c r="H2243" s="33" t="s">
        <v>687</v>
      </c>
      <c r="I2243" s="33" t="n">
        <v>454</v>
      </c>
      <c r="J2243" s="33" t="s">
        <v>751</v>
      </c>
      <c r="K2243" s="35" t="n">
        <v>75530</v>
      </c>
      <c r="L2243" s="36" t="n">
        <v>4.7</v>
      </c>
      <c r="M2243" s="37" t="n">
        <v>1600</v>
      </c>
      <c r="N2243" s="37" t="n">
        <v>11000</v>
      </c>
      <c r="O2243" s="37" t="n">
        <v>0</v>
      </c>
      <c r="P2243" s="33" t="s">
        <v>828</v>
      </c>
    </row>
    <row r="2244" customFormat="false" ht="15" hidden="false" customHeight="false" outlineLevel="0" collapsed="false">
      <c r="A2244" s="33" t="s">
        <v>8618</v>
      </c>
      <c r="B2244" s="33"/>
      <c r="C2244" s="33" t="s">
        <v>8619</v>
      </c>
      <c r="D2244" s="33" t="s">
        <v>8620</v>
      </c>
      <c r="E2244" s="33" t="s">
        <v>5779</v>
      </c>
      <c r="F2244" s="33" t="s">
        <v>883</v>
      </c>
      <c r="G2244" s="33" t="s">
        <v>686</v>
      </c>
      <c r="H2244" s="33" t="s">
        <v>687</v>
      </c>
      <c r="I2244" s="33" t="n">
        <v>455</v>
      </c>
      <c r="J2244" s="33" t="s">
        <v>751</v>
      </c>
      <c r="K2244" s="35" t="n">
        <v>78025</v>
      </c>
      <c r="L2244" s="36" t="n">
        <v>4.6</v>
      </c>
      <c r="M2244" s="37" t="n">
        <v>0</v>
      </c>
      <c r="N2244" s="37" t="n">
        <v>0</v>
      </c>
      <c r="O2244" s="37" t="n">
        <v>0</v>
      </c>
      <c r="P2244" s="33"/>
    </row>
    <row r="2245" customFormat="false" ht="15" hidden="false" customHeight="false" outlineLevel="0" collapsed="false">
      <c r="A2245" s="33" t="s">
        <v>8621</v>
      </c>
      <c r="B2245" s="33" t="s">
        <v>8622</v>
      </c>
      <c r="C2245" s="33" t="s">
        <v>8623</v>
      </c>
      <c r="D2245" s="33" t="s">
        <v>8624</v>
      </c>
      <c r="E2245" s="33" t="s">
        <v>7335</v>
      </c>
      <c r="F2245" s="33" t="s">
        <v>685</v>
      </c>
      <c r="G2245" s="33" t="s">
        <v>686</v>
      </c>
      <c r="H2245" s="33" t="s">
        <v>687</v>
      </c>
      <c r="I2245" s="33" t="n">
        <v>455</v>
      </c>
      <c r="J2245" s="33" t="s">
        <v>789</v>
      </c>
      <c r="K2245" s="35" t="n">
        <v>72740</v>
      </c>
      <c r="L2245" s="36" t="n">
        <v>4.8</v>
      </c>
      <c r="M2245" s="37" t="n">
        <v>1845</v>
      </c>
      <c r="N2245" s="37" t="n">
        <v>25200</v>
      </c>
      <c r="O2245" s="37" t="n">
        <v>2</v>
      </c>
      <c r="P2245" s="33" t="s">
        <v>700</v>
      </c>
    </row>
    <row r="2246" customFormat="false" ht="15" hidden="false" customHeight="false" outlineLevel="0" collapsed="false">
      <c r="A2246" s="33" t="s">
        <v>8625</v>
      </c>
      <c r="B2246" s="33" t="s">
        <v>8626</v>
      </c>
      <c r="C2246" s="33" t="s">
        <v>8627</v>
      </c>
      <c r="D2246" s="33" t="s">
        <v>8628</v>
      </c>
      <c r="E2246" s="33" t="s">
        <v>3995</v>
      </c>
      <c r="F2246" s="33" t="s">
        <v>685</v>
      </c>
      <c r="G2246" s="33" t="s">
        <v>686</v>
      </c>
      <c r="H2246" s="33" t="s">
        <v>687</v>
      </c>
      <c r="I2246" s="33" t="n">
        <v>456</v>
      </c>
      <c r="J2246" s="33" t="s">
        <v>703</v>
      </c>
      <c r="K2246" s="35" t="n">
        <v>91624</v>
      </c>
      <c r="L2246" s="36" t="n">
        <v>7</v>
      </c>
      <c r="M2246" s="37" t="n">
        <v>0</v>
      </c>
      <c r="N2246" s="37" t="n">
        <v>4650</v>
      </c>
      <c r="O2246" s="37" t="n">
        <v>1</v>
      </c>
      <c r="P2246" s="33" t="s">
        <v>688</v>
      </c>
    </row>
    <row r="2247" customFormat="false" ht="15" hidden="false" customHeight="false" outlineLevel="0" collapsed="false">
      <c r="A2247" s="33" t="s">
        <v>8629</v>
      </c>
      <c r="B2247" s="33" t="s">
        <v>8630</v>
      </c>
      <c r="C2247" s="33" t="s">
        <v>8631</v>
      </c>
      <c r="D2247" s="33" t="s">
        <v>8632</v>
      </c>
      <c r="E2247" s="33" t="s">
        <v>7120</v>
      </c>
      <c r="F2247" s="33" t="s">
        <v>685</v>
      </c>
      <c r="G2247" s="33" t="s">
        <v>686</v>
      </c>
      <c r="H2247" s="33" t="s">
        <v>909</v>
      </c>
      <c r="I2247" s="33" t="n">
        <v>457</v>
      </c>
      <c r="J2247" s="33" t="s">
        <v>703</v>
      </c>
      <c r="K2247" s="35" t="n">
        <v>74546</v>
      </c>
      <c r="L2247" s="36" t="n">
        <v>3.6</v>
      </c>
      <c r="M2247" s="37" t="n">
        <v>24</v>
      </c>
      <c r="N2247" s="37" t="n">
        <v>1500</v>
      </c>
      <c r="O2247" s="37" t="n">
        <v>0</v>
      </c>
      <c r="P2247" s="33" t="s">
        <v>692</v>
      </c>
    </row>
    <row r="2248" customFormat="false" ht="15" hidden="false" customHeight="false" outlineLevel="0" collapsed="false">
      <c r="A2248" s="33" t="s">
        <v>8633</v>
      </c>
      <c r="B2248" s="33" t="s">
        <v>8634</v>
      </c>
      <c r="C2248" s="33" t="s">
        <v>8635</v>
      </c>
      <c r="D2248" s="33" t="s">
        <v>8636</v>
      </c>
      <c r="E2248" s="33" t="s">
        <v>6901</v>
      </c>
      <c r="F2248" s="33" t="s">
        <v>685</v>
      </c>
      <c r="G2248" s="33" t="s">
        <v>686</v>
      </c>
      <c r="H2248" s="33" t="s">
        <v>687</v>
      </c>
      <c r="I2248" s="33" t="n">
        <v>458</v>
      </c>
      <c r="J2248" s="33" t="s">
        <v>751</v>
      </c>
      <c r="K2248" s="35" t="n">
        <v>92698</v>
      </c>
      <c r="L2248" s="36" t="n">
        <v>6.8</v>
      </c>
      <c r="M2248" s="37" t="n">
        <v>0</v>
      </c>
      <c r="N2248" s="37" t="n">
        <v>4180</v>
      </c>
      <c r="O2248" s="37" t="n">
        <v>0</v>
      </c>
      <c r="P2248" s="33" t="s">
        <v>760</v>
      </c>
    </row>
    <row r="2249" customFormat="false" ht="15" hidden="false" customHeight="false" outlineLevel="0" collapsed="false">
      <c r="A2249" s="33" t="s">
        <v>8637</v>
      </c>
      <c r="B2249" s="33"/>
      <c r="C2249" s="33" t="s">
        <v>8638</v>
      </c>
      <c r="D2249" s="33" t="s">
        <v>2798</v>
      </c>
      <c r="E2249" s="33" t="s">
        <v>7574</v>
      </c>
      <c r="F2249" s="33" t="s">
        <v>685</v>
      </c>
      <c r="G2249" s="33" t="s">
        <v>686</v>
      </c>
      <c r="H2249" s="33" t="s">
        <v>687</v>
      </c>
      <c r="I2249" s="33" t="n">
        <v>458</v>
      </c>
      <c r="J2249" s="33" t="s">
        <v>698</v>
      </c>
      <c r="K2249" s="35" t="n">
        <v>73849</v>
      </c>
      <c r="L2249" s="36" t="n">
        <v>4.8</v>
      </c>
      <c r="M2249" s="37" t="n">
        <v>600</v>
      </c>
      <c r="N2249" s="37" t="n">
        <v>2800</v>
      </c>
      <c r="O2249" s="37" t="n">
        <v>1</v>
      </c>
      <c r="P2249" s="33" t="s">
        <v>760</v>
      </c>
    </row>
    <row r="2250" customFormat="false" ht="15" hidden="false" customHeight="false" outlineLevel="0" collapsed="false">
      <c r="A2250" s="33" t="s">
        <v>8639</v>
      </c>
      <c r="B2250" s="33" t="s">
        <v>8640</v>
      </c>
      <c r="C2250" s="33" t="s">
        <v>8641</v>
      </c>
      <c r="D2250" s="33" t="s">
        <v>8642</v>
      </c>
      <c r="E2250" s="33" t="s">
        <v>7574</v>
      </c>
      <c r="F2250" s="33" t="s">
        <v>685</v>
      </c>
      <c r="G2250" s="33" t="s">
        <v>686</v>
      </c>
      <c r="H2250" s="33" t="s">
        <v>687</v>
      </c>
      <c r="I2250" s="33" t="n">
        <v>458</v>
      </c>
      <c r="J2250" s="33" t="s">
        <v>698</v>
      </c>
      <c r="K2250" s="35" t="n">
        <v>91455</v>
      </c>
      <c r="L2250" s="36" t="n">
        <v>7.4</v>
      </c>
      <c r="M2250" s="37" t="n">
        <v>1000</v>
      </c>
      <c r="N2250" s="37" t="n">
        <v>69737</v>
      </c>
      <c r="O2250" s="37" t="n">
        <v>8</v>
      </c>
      <c r="P2250" s="33" t="s">
        <v>700</v>
      </c>
    </row>
    <row r="2251" customFormat="false" ht="15" hidden="false" customHeight="false" outlineLevel="0" collapsed="false">
      <c r="A2251" s="33" t="s">
        <v>8643</v>
      </c>
      <c r="B2251" s="33" t="s">
        <v>8644</v>
      </c>
      <c r="C2251" s="33" t="s">
        <v>8645</v>
      </c>
      <c r="D2251" s="33" t="s">
        <v>8646</v>
      </c>
      <c r="E2251" s="33" t="s">
        <v>7574</v>
      </c>
      <c r="F2251" s="33" t="s">
        <v>685</v>
      </c>
      <c r="G2251" s="33" t="s">
        <v>686</v>
      </c>
      <c r="H2251" s="33" t="s">
        <v>687</v>
      </c>
      <c r="I2251" s="33" t="n">
        <v>460</v>
      </c>
      <c r="J2251" s="33" t="s">
        <v>698</v>
      </c>
      <c r="K2251" s="35" t="n">
        <v>76817</v>
      </c>
      <c r="L2251" s="36" t="n">
        <v>5.2</v>
      </c>
      <c r="M2251" s="37" t="n">
        <v>10125</v>
      </c>
      <c r="N2251" s="37" t="n">
        <v>22470</v>
      </c>
      <c r="O2251" s="37" t="n">
        <v>9</v>
      </c>
      <c r="P2251" s="33" t="s">
        <v>711</v>
      </c>
    </row>
    <row r="2252" customFormat="false" ht="15" hidden="false" customHeight="false" outlineLevel="0" collapsed="false">
      <c r="A2252" s="33" t="s">
        <v>8647</v>
      </c>
      <c r="B2252" s="33" t="s">
        <v>8648</v>
      </c>
      <c r="C2252" s="33" t="s">
        <v>8649</v>
      </c>
      <c r="D2252" s="33" t="s">
        <v>8650</v>
      </c>
      <c r="E2252" s="33" t="s">
        <v>6901</v>
      </c>
      <c r="F2252" s="33" t="s">
        <v>685</v>
      </c>
      <c r="G2252" s="33" t="s">
        <v>686</v>
      </c>
      <c r="H2252" s="33" t="s">
        <v>687</v>
      </c>
      <c r="I2252" s="33" t="n">
        <v>461</v>
      </c>
      <c r="J2252" s="33" t="s">
        <v>751</v>
      </c>
      <c r="K2252" s="35" t="n">
        <v>74725</v>
      </c>
      <c r="L2252" s="36" t="n">
        <v>4.3</v>
      </c>
      <c r="M2252" s="37" t="n">
        <v>2225</v>
      </c>
      <c r="N2252" s="37" t="n">
        <v>10000</v>
      </c>
      <c r="O2252" s="37" t="n">
        <v>0</v>
      </c>
      <c r="P2252" s="33" t="s">
        <v>692</v>
      </c>
    </row>
    <row r="2253" customFormat="false" ht="15" hidden="false" customHeight="false" outlineLevel="0" collapsed="false">
      <c r="A2253" s="33" t="s">
        <v>8651</v>
      </c>
      <c r="B2253" s="33"/>
      <c r="C2253" s="33" t="s">
        <v>8652</v>
      </c>
      <c r="D2253" s="33" t="s">
        <v>8653</v>
      </c>
      <c r="E2253" s="33" t="s">
        <v>7335</v>
      </c>
      <c r="F2253" s="33" t="s">
        <v>685</v>
      </c>
      <c r="G2253" s="33" t="s">
        <v>686</v>
      </c>
      <c r="H2253" s="33" t="s">
        <v>687</v>
      </c>
      <c r="I2253" s="33" t="n">
        <v>461</v>
      </c>
      <c r="J2253" s="33" t="s">
        <v>789</v>
      </c>
      <c r="K2253" s="35" t="n">
        <v>73017</v>
      </c>
      <c r="L2253" s="36" t="n">
        <v>5.1</v>
      </c>
      <c r="M2253" s="37" t="n">
        <v>300</v>
      </c>
      <c r="N2253" s="37" t="n">
        <v>7000</v>
      </c>
      <c r="O2253" s="37" t="n">
        <v>1</v>
      </c>
      <c r="P2253" s="33" t="s">
        <v>688</v>
      </c>
    </row>
    <row r="2254" customFormat="false" ht="15" hidden="false" customHeight="false" outlineLevel="0" collapsed="false">
      <c r="A2254" s="33" t="s">
        <v>8654</v>
      </c>
      <c r="B2254" s="33" t="s">
        <v>8655</v>
      </c>
      <c r="C2254" s="33" t="s">
        <v>8656</v>
      </c>
      <c r="D2254" s="33" t="s">
        <v>5719</v>
      </c>
      <c r="E2254" s="33" t="s">
        <v>6901</v>
      </c>
      <c r="F2254" s="33" t="s">
        <v>685</v>
      </c>
      <c r="G2254" s="33" t="s">
        <v>686</v>
      </c>
      <c r="H2254" s="33" t="s">
        <v>687</v>
      </c>
      <c r="I2254" s="33" t="n">
        <v>462</v>
      </c>
      <c r="J2254" s="33" t="s">
        <v>751</v>
      </c>
      <c r="K2254" s="35" t="n">
        <v>68027</v>
      </c>
      <c r="L2254" s="36" t="n">
        <v>3.2</v>
      </c>
      <c r="M2254" s="37" t="n">
        <v>200</v>
      </c>
      <c r="N2254" s="37" t="n">
        <v>3000</v>
      </c>
      <c r="O2254" s="37" t="n">
        <v>1</v>
      </c>
      <c r="P2254" s="33" t="s">
        <v>828</v>
      </c>
    </row>
    <row r="2255" customFormat="false" ht="15" hidden="false" customHeight="false" outlineLevel="0" collapsed="false">
      <c r="A2255" s="33" t="s">
        <v>8657</v>
      </c>
      <c r="B2255" s="33" t="s">
        <v>8658</v>
      </c>
      <c r="C2255" s="33" t="s">
        <v>8659</v>
      </c>
      <c r="D2255" s="33" t="s">
        <v>4067</v>
      </c>
      <c r="E2255" s="33" t="s">
        <v>6901</v>
      </c>
      <c r="F2255" s="33" t="s">
        <v>685</v>
      </c>
      <c r="G2255" s="33" t="s">
        <v>686</v>
      </c>
      <c r="H2255" s="33" t="s">
        <v>687</v>
      </c>
      <c r="I2255" s="33" t="n">
        <v>465</v>
      </c>
      <c r="J2255" s="33" t="s">
        <v>751</v>
      </c>
      <c r="K2255" s="35" t="n">
        <v>78283</v>
      </c>
      <c r="L2255" s="36" t="n">
        <v>5.1</v>
      </c>
      <c r="M2255" s="37" t="n">
        <v>100</v>
      </c>
      <c r="N2255" s="37" t="n">
        <v>2000</v>
      </c>
      <c r="O2255" s="37" t="n">
        <v>0</v>
      </c>
      <c r="P2255" s="33" t="s">
        <v>860</v>
      </c>
    </row>
    <row r="2256" customFormat="false" ht="15" hidden="false" customHeight="false" outlineLevel="0" collapsed="false">
      <c r="A2256" s="33" t="s">
        <v>8660</v>
      </c>
      <c r="B2256" s="33" t="s">
        <v>8661</v>
      </c>
      <c r="C2256" s="33" t="s">
        <v>8662</v>
      </c>
      <c r="D2256" s="33" t="s">
        <v>8663</v>
      </c>
      <c r="E2256" s="33" t="s">
        <v>7995</v>
      </c>
      <c r="F2256" s="33" t="s">
        <v>685</v>
      </c>
      <c r="G2256" s="33" t="s">
        <v>686</v>
      </c>
      <c r="H2256" s="33" t="s">
        <v>687</v>
      </c>
      <c r="I2256" s="33" t="n">
        <v>466</v>
      </c>
      <c r="J2256" s="33" t="s">
        <v>789</v>
      </c>
      <c r="K2256" s="35" t="n">
        <v>102924</v>
      </c>
      <c r="L2256" s="36" t="n">
        <v>8.6</v>
      </c>
      <c r="M2256" s="37" t="n">
        <v>200</v>
      </c>
      <c r="N2256" s="37" t="n">
        <v>500</v>
      </c>
      <c r="O2256" s="37" t="n">
        <v>0</v>
      </c>
      <c r="P2256" s="33" t="s">
        <v>828</v>
      </c>
    </row>
    <row r="2257" customFormat="false" ht="15" hidden="false" customHeight="false" outlineLevel="0" collapsed="false">
      <c r="A2257" s="33" t="s">
        <v>8664</v>
      </c>
      <c r="B2257" s="33" t="s">
        <v>8664</v>
      </c>
      <c r="C2257" s="33" t="s">
        <v>8665</v>
      </c>
      <c r="D2257" s="33" t="s">
        <v>8666</v>
      </c>
      <c r="E2257" s="33"/>
      <c r="F2257" s="33" t="s">
        <v>685</v>
      </c>
      <c r="G2257" s="33" t="s">
        <v>686</v>
      </c>
      <c r="H2257" s="33" t="s">
        <v>904</v>
      </c>
      <c r="I2257" s="33" t="n">
        <v>467</v>
      </c>
      <c r="J2257" s="33" t="s">
        <v>843</v>
      </c>
      <c r="K2257" s="35"/>
      <c r="L2257" s="36"/>
      <c r="M2257" s="37" t="n">
        <v>0</v>
      </c>
      <c r="N2257" s="37" t="n">
        <v>0</v>
      </c>
      <c r="O2257" s="37" t="n">
        <v>0</v>
      </c>
      <c r="P2257" s="33"/>
    </row>
    <row r="2258" customFormat="false" ht="15" hidden="false" customHeight="false" outlineLevel="0" collapsed="false">
      <c r="A2258" s="33" t="s">
        <v>8667</v>
      </c>
      <c r="B2258" s="33" t="s">
        <v>8668</v>
      </c>
      <c r="C2258" s="33" t="s">
        <v>8669</v>
      </c>
      <c r="D2258" s="33" t="s">
        <v>8670</v>
      </c>
      <c r="E2258" s="33" t="s">
        <v>7120</v>
      </c>
      <c r="F2258" s="33" t="s">
        <v>685</v>
      </c>
      <c r="G2258" s="33" t="s">
        <v>686</v>
      </c>
      <c r="H2258" s="33" t="s">
        <v>687</v>
      </c>
      <c r="I2258" s="33" t="n">
        <v>468</v>
      </c>
      <c r="J2258" s="33" t="s">
        <v>703</v>
      </c>
      <c r="K2258" s="35" t="n">
        <v>83503</v>
      </c>
      <c r="L2258" s="36" t="n">
        <v>5.2</v>
      </c>
      <c r="M2258" s="37" t="n">
        <v>18</v>
      </c>
      <c r="N2258" s="37" t="n">
        <v>580</v>
      </c>
      <c r="O2258" s="37" t="n">
        <v>0</v>
      </c>
      <c r="P2258" s="33" t="s">
        <v>688</v>
      </c>
    </row>
    <row r="2259" customFormat="false" ht="15" hidden="false" customHeight="false" outlineLevel="0" collapsed="false">
      <c r="A2259" s="33" t="s">
        <v>8671</v>
      </c>
      <c r="B2259" s="33" t="s">
        <v>8672</v>
      </c>
      <c r="C2259" s="33" t="s">
        <v>8673</v>
      </c>
      <c r="D2259" s="33" t="s">
        <v>8674</v>
      </c>
      <c r="E2259" s="33" t="s">
        <v>7574</v>
      </c>
      <c r="F2259" s="33" t="s">
        <v>685</v>
      </c>
      <c r="G2259" s="33" t="s">
        <v>686</v>
      </c>
      <c r="H2259" s="33" t="s">
        <v>909</v>
      </c>
      <c r="I2259" s="33" t="n">
        <v>469</v>
      </c>
      <c r="J2259" s="33" t="s">
        <v>698</v>
      </c>
      <c r="K2259" s="35" t="n">
        <v>91543</v>
      </c>
      <c r="L2259" s="36" t="n">
        <v>7.4</v>
      </c>
      <c r="M2259" s="37" t="n">
        <v>5297</v>
      </c>
      <c r="N2259" s="37" t="n">
        <v>26856</v>
      </c>
      <c r="O2259" s="37" t="n">
        <v>11</v>
      </c>
      <c r="P2259" s="33" t="s">
        <v>692</v>
      </c>
    </row>
    <row r="2260" customFormat="false" ht="15" hidden="false" customHeight="false" outlineLevel="0" collapsed="false">
      <c r="A2260" s="33" t="s">
        <v>8675</v>
      </c>
      <c r="B2260" s="33" t="s">
        <v>8676</v>
      </c>
      <c r="C2260" s="33" t="s">
        <v>8677</v>
      </c>
      <c r="D2260" s="33" t="s">
        <v>8678</v>
      </c>
      <c r="E2260" s="33" t="s">
        <v>7120</v>
      </c>
      <c r="F2260" s="33" t="s">
        <v>685</v>
      </c>
      <c r="G2260" s="33" t="s">
        <v>686</v>
      </c>
      <c r="H2260" s="33" t="s">
        <v>687</v>
      </c>
      <c r="I2260" s="33" t="n">
        <v>469</v>
      </c>
      <c r="J2260" s="33" t="s">
        <v>703</v>
      </c>
      <c r="K2260" s="35" t="n">
        <v>75087</v>
      </c>
      <c r="L2260" s="36" t="n">
        <v>4.1</v>
      </c>
      <c r="M2260" s="37" t="n">
        <v>0</v>
      </c>
      <c r="N2260" s="37" t="n">
        <v>7000</v>
      </c>
      <c r="O2260" s="37" t="n">
        <v>0</v>
      </c>
      <c r="P2260" s="33" t="s">
        <v>723</v>
      </c>
    </row>
    <row r="2261" customFormat="false" ht="15" hidden="false" customHeight="false" outlineLevel="0" collapsed="false">
      <c r="A2261" s="33" t="s">
        <v>8679</v>
      </c>
      <c r="B2261" s="33"/>
      <c r="C2261" s="33" t="s">
        <v>8680</v>
      </c>
      <c r="D2261" s="33" t="s">
        <v>4596</v>
      </c>
      <c r="E2261" s="33" t="s">
        <v>6901</v>
      </c>
      <c r="F2261" s="33" t="s">
        <v>883</v>
      </c>
      <c r="G2261" s="33" t="s">
        <v>884</v>
      </c>
      <c r="H2261" s="33" t="s">
        <v>687</v>
      </c>
      <c r="I2261" s="33" t="n">
        <v>470</v>
      </c>
      <c r="J2261" s="33" t="s">
        <v>751</v>
      </c>
      <c r="K2261" s="35" t="n">
        <v>71587</v>
      </c>
      <c r="L2261" s="36" t="n">
        <v>3.8</v>
      </c>
      <c r="M2261" s="37" t="n">
        <v>0</v>
      </c>
      <c r="N2261" s="37" t="n">
        <v>0</v>
      </c>
      <c r="O2261" s="37" t="n">
        <v>0</v>
      </c>
      <c r="P2261" s="33"/>
    </row>
    <row r="2262" customFormat="false" ht="15" hidden="false" customHeight="false" outlineLevel="0" collapsed="false">
      <c r="A2262" s="33" t="s">
        <v>8681</v>
      </c>
      <c r="B2262" s="33" t="s">
        <v>8682</v>
      </c>
      <c r="C2262" s="33" t="s">
        <v>8683</v>
      </c>
      <c r="D2262" s="33" t="s">
        <v>4596</v>
      </c>
      <c r="E2262" s="33" t="s">
        <v>6901</v>
      </c>
      <c r="F2262" s="33" t="s">
        <v>685</v>
      </c>
      <c r="G2262" s="33" t="s">
        <v>686</v>
      </c>
      <c r="H2262" s="33" t="s">
        <v>687</v>
      </c>
      <c r="I2262" s="33" t="n">
        <v>470</v>
      </c>
      <c r="J2262" s="33" t="s">
        <v>751</v>
      </c>
      <c r="K2262" s="35" t="n">
        <v>71493</v>
      </c>
      <c r="L2262" s="36" t="n">
        <v>3.9</v>
      </c>
      <c r="M2262" s="37" t="n">
        <v>1500</v>
      </c>
      <c r="N2262" s="37" t="n">
        <v>4000</v>
      </c>
      <c r="O2262" s="37" t="n">
        <v>2</v>
      </c>
      <c r="P2262" s="33" t="s">
        <v>760</v>
      </c>
    </row>
    <row r="2263" customFormat="false" ht="15" hidden="false" customHeight="false" outlineLevel="0" collapsed="false">
      <c r="A2263" s="33" t="s">
        <v>8684</v>
      </c>
      <c r="B2263" s="33"/>
      <c r="C2263" s="33" t="s">
        <v>8685</v>
      </c>
      <c r="D2263" s="33" t="s">
        <v>8685</v>
      </c>
      <c r="E2263" s="33" t="s">
        <v>7574</v>
      </c>
      <c r="F2263" s="33" t="s">
        <v>685</v>
      </c>
      <c r="G2263" s="33" t="s">
        <v>686</v>
      </c>
      <c r="H2263" s="33" t="s">
        <v>687</v>
      </c>
      <c r="I2263" s="33" t="n">
        <v>473</v>
      </c>
      <c r="J2263" s="33" t="s">
        <v>698</v>
      </c>
      <c r="K2263" s="35" t="n">
        <v>93558</v>
      </c>
      <c r="L2263" s="36" t="n">
        <v>7.7</v>
      </c>
      <c r="M2263" s="37" t="n">
        <v>300</v>
      </c>
      <c r="N2263" s="37" t="n">
        <v>7000</v>
      </c>
      <c r="O2263" s="37" t="n">
        <v>2</v>
      </c>
      <c r="P2263" s="33" t="s">
        <v>711</v>
      </c>
    </row>
    <row r="2264" customFormat="false" ht="15" hidden="false" customHeight="false" outlineLevel="0" collapsed="false">
      <c r="A2264" s="33" t="s">
        <v>8686</v>
      </c>
      <c r="B2264" s="33" t="s">
        <v>8687</v>
      </c>
      <c r="C2264" s="33" t="s">
        <v>8688</v>
      </c>
      <c r="D2264" s="33" t="s">
        <v>8689</v>
      </c>
      <c r="E2264" s="33" t="s">
        <v>7120</v>
      </c>
      <c r="F2264" s="33" t="s">
        <v>685</v>
      </c>
      <c r="G2264" s="33" t="s">
        <v>686</v>
      </c>
      <c r="H2264" s="33" t="s">
        <v>687</v>
      </c>
      <c r="I2264" s="33" t="n">
        <v>473</v>
      </c>
      <c r="J2264" s="33" t="s">
        <v>751</v>
      </c>
      <c r="K2264" s="35" t="n">
        <v>95487</v>
      </c>
      <c r="L2264" s="36" t="n">
        <v>7.1</v>
      </c>
      <c r="M2264" s="37" t="n">
        <v>21388</v>
      </c>
      <c r="N2264" s="37" t="n">
        <v>23474</v>
      </c>
      <c r="O2264" s="37" t="n">
        <v>4</v>
      </c>
      <c r="P2264" s="33" t="s">
        <v>760</v>
      </c>
    </row>
    <row r="2265" customFormat="false" ht="15" hidden="false" customHeight="false" outlineLevel="0" collapsed="false">
      <c r="A2265" s="33" t="s">
        <v>8690</v>
      </c>
      <c r="B2265" s="33" t="s">
        <v>8691</v>
      </c>
      <c r="C2265" s="33" t="s">
        <v>8692</v>
      </c>
      <c r="D2265" s="33" t="s">
        <v>5878</v>
      </c>
      <c r="E2265" s="33" t="s">
        <v>6901</v>
      </c>
      <c r="F2265" s="33" t="s">
        <v>685</v>
      </c>
      <c r="G2265" s="33" t="s">
        <v>686</v>
      </c>
      <c r="H2265" s="33" t="s">
        <v>687</v>
      </c>
      <c r="I2265" s="33" t="n">
        <v>474</v>
      </c>
      <c r="J2265" s="33" t="s">
        <v>751</v>
      </c>
      <c r="K2265" s="35" t="n">
        <v>76648</v>
      </c>
      <c r="L2265" s="36" t="n">
        <v>4.7</v>
      </c>
      <c r="M2265" s="37" t="n">
        <v>2200</v>
      </c>
      <c r="N2265" s="37" t="n">
        <v>14500</v>
      </c>
      <c r="O2265" s="37" t="n">
        <v>1</v>
      </c>
      <c r="P2265" s="33" t="s">
        <v>828</v>
      </c>
    </row>
    <row r="2266" customFormat="false" ht="15" hidden="false" customHeight="false" outlineLevel="0" collapsed="false">
      <c r="A2266" s="33" t="s">
        <v>8693</v>
      </c>
      <c r="B2266" s="33" t="s">
        <v>8694</v>
      </c>
      <c r="C2266" s="33" t="s">
        <v>8695</v>
      </c>
      <c r="D2266" s="33" t="s">
        <v>8696</v>
      </c>
      <c r="E2266" s="33" t="s">
        <v>6901</v>
      </c>
      <c r="F2266" s="33" t="s">
        <v>685</v>
      </c>
      <c r="G2266" s="33" t="s">
        <v>686</v>
      </c>
      <c r="H2266" s="33" t="s">
        <v>687</v>
      </c>
      <c r="I2266" s="33" t="n">
        <v>474</v>
      </c>
      <c r="J2266" s="33" t="s">
        <v>751</v>
      </c>
      <c r="K2266" s="35" t="n">
        <v>79732</v>
      </c>
      <c r="L2266" s="36" t="n">
        <v>5.3</v>
      </c>
      <c r="M2266" s="37" t="n">
        <v>0</v>
      </c>
      <c r="N2266" s="37" t="n">
        <v>660</v>
      </c>
      <c r="O2266" s="37" t="n">
        <v>0</v>
      </c>
      <c r="P2266" s="33" t="s">
        <v>860</v>
      </c>
    </row>
    <row r="2267" customFormat="false" ht="15" hidden="false" customHeight="false" outlineLevel="0" collapsed="false">
      <c r="A2267" s="33" t="s">
        <v>8697</v>
      </c>
      <c r="B2267" s="33"/>
      <c r="C2267" s="33" t="s">
        <v>8698</v>
      </c>
      <c r="D2267" s="33" t="s">
        <v>8699</v>
      </c>
      <c r="E2267" s="33" t="s">
        <v>7120</v>
      </c>
      <c r="F2267" s="33" t="s">
        <v>685</v>
      </c>
      <c r="G2267" s="33" t="s">
        <v>686</v>
      </c>
      <c r="H2267" s="33" t="s">
        <v>687</v>
      </c>
      <c r="I2267" s="33" t="n">
        <v>474</v>
      </c>
      <c r="J2267" s="33" t="s">
        <v>751</v>
      </c>
      <c r="K2267" s="35" t="n">
        <v>94352</v>
      </c>
      <c r="L2267" s="36" t="n">
        <v>7</v>
      </c>
      <c r="M2267" s="37" t="n">
        <v>220</v>
      </c>
      <c r="N2267" s="37" t="n">
        <v>3025</v>
      </c>
      <c r="O2267" s="37" t="n">
        <v>0</v>
      </c>
      <c r="P2267" s="33" t="s">
        <v>688</v>
      </c>
    </row>
    <row r="2268" customFormat="false" ht="15" hidden="false" customHeight="false" outlineLevel="0" collapsed="false">
      <c r="A2268" s="33" t="s">
        <v>8700</v>
      </c>
      <c r="B2268" s="33" t="s">
        <v>8701</v>
      </c>
      <c r="C2268" s="33" t="s">
        <v>8702</v>
      </c>
      <c r="D2268" s="33" t="s">
        <v>8703</v>
      </c>
      <c r="E2268" s="33" t="s">
        <v>6901</v>
      </c>
      <c r="F2268" s="33" t="s">
        <v>685</v>
      </c>
      <c r="G2268" s="33" t="s">
        <v>686</v>
      </c>
      <c r="H2268" s="33" t="s">
        <v>687</v>
      </c>
      <c r="I2268" s="33" t="n">
        <v>482</v>
      </c>
      <c r="J2268" s="33" t="s">
        <v>751</v>
      </c>
      <c r="K2268" s="35" t="n">
        <v>67621</v>
      </c>
      <c r="L2268" s="36" t="n">
        <v>3.1</v>
      </c>
      <c r="M2268" s="37" t="n">
        <v>0</v>
      </c>
      <c r="N2268" s="37" t="n">
        <v>1750</v>
      </c>
      <c r="O2268" s="37" t="n">
        <v>0</v>
      </c>
      <c r="P2268" s="33" t="s">
        <v>828</v>
      </c>
    </row>
    <row r="2269" customFormat="false" ht="15" hidden="false" customHeight="false" outlineLevel="0" collapsed="false">
      <c r="A2269" s="33" t="s">
        <v>8704</v>
      </c>
      <c r="B2269" s="33" t="s">
        <v>8705</v>
      </c>
      <c r="C2269" s="33" t="s">
        <v>8706</v>
      </c>
      <c r="D2269" s="33" t="s">
        <v>8707</v>
      </c>
      <c r="E2269" s="33" t="s">
        <v>7574</v>
      </c>
      <c r="F2269" s="33" t="s">
        <v>685</v>
      </c>
      <c r="G2269" s="33" t="s">
        <v>686</v>
      </c>
      <c r="H2269" s="33" t="s">
        <v>1003</v>
      </c>
      <c r="I2269" s="33" t="n">
        <v>483</v>
      </c>
      <c r="J2269" s="33" t="s">
        <v>789</v>
      </c>
      <c r="K2269" s="35" t="n">
        <v>84095</v>
      </c>
      <c r="L2269" s="36" t="n">
        <v>6.4</v>
      </c>
      <c r="M2269" s="37" t="n">
        <v>1852</v>
      </c>
      <c r="N2269" s="37" t="n">
        <v>8920</v>
      </c>
      <c r="O2269" s="37" t="n">
        <v>0</v>
      </c>
      <c r="P2269" s="33" t="s">
        <v>760</v>
      </c>
    </row>
    <row r="2270" customFormat="false" ht="15" hidden="false" customHeight="false" outlineLevel="0" collapsed="false">
      <c r="A2270" s="33" t="s">
        <v>8708</v>
      </c>
      <c r="B2270" s="33" t="s">
        <v>8709</v>
      </c>
      <c r="C2270" s="33" t="s">
        <v>8710</v>
      </c>
      <c r="D2270" s="33" t="s">
        <v>1759</v>
      </c>
      <c r="E2270" s="33" t="s">
        <v>6901</v>
      </c>
      <c r="F2270" s="33" t="s">
        <v>685</v>
      </c>
      <c r="G2270" s="33" t="s">
        <v>686</v>
      </c>
      <c r="H2270" s="33" t="s">
        <v>687</v>
      </c>
      <c r="I2270" s="33" t="n">
        <v>486</v>
      </c>
      <c r="J2270" s="33" t="s">
        <v>751</v>
      </c>
      <c r="K2270" s="35" t="n">
        <v>78745</v>
      </c>
      <c r="L2270" s="36" t="n">
        <v>5.1</v>
      </c>
      <c r="M2270" s="37" t="n">
        <v>300</v>
      </c>
      <c r="N2270" s="37" t="n">
        <v>3000</v>
      </c>
      <c r="O2270" s="37" t="n">
        <v>0</v>
      </c>
      <c r="P2270" s="33" t="s">
        <v>828</v>
      </c>
    </row>
    <row r="2271" customFormat="false" ht="15" hidden="false" customHeight="false" outlineLevel="0" collapsed="false">
      <c r="A2271" s="33" t="s">
        <v>8711</v>
      </c>
      <c r="B2271" s="33" t="s">
        <v>8712</v>
      </c>
      <c r="C2271" s="33" t="s">
        <v>8713</v>
      </c>
      <c r="D2271" s="33" t="s">
        <v>8714</v>
      </c>
      <c r="E2271" s="33" t="s">
        <v>7574</v>
      </c>
      <c r="F2271" s="33" t="s">
        <v>685</v>
      </c>
      <c r="G2271" s="33" t="s">
        <v>686</v>
      </c>
      <c r="H2271" s="33" t="s">
        <v>687</v>
      </c>
      <c r="I2271" s="33" t="n">
        <v>486</v>
      </c>
      <c r="J2271" s="33" t="s">
        <v>698</v>
      </c>
      <c r="K2271" s="35" t="n">
        <v>75947</v>
      </c>
      <c r="L2271" s="36" t="n">
        <v>4.9</v>
      </c>
      <c r="M2271" s="37" t="n">
        <v>500</v>
      </c>
      <c r="N2271" s="37" t="n">
        <v>1000</v>
      </c>
      <c r="O2271" s="37" t="n">
        <v>1</v>
      </c>
      <c r="P2271" s="33" t="s">
        <v>711</v>
      </c>
    </row>
    <row r="2272" customFormat="false" ht="15" hidden="false" customHeight="false" outlineLevel="0" collapsed="false">
      <c r="A2272" s="33" t="s">
        <v>8715</v>
      </c>
      <c r="B2272" s="33" t="s">
        <v>8716</v>
      </c>
      <c r="C2272" s="33" t="s">
        <v>8717</v>
      </c>
      <c r="D2272" s="33" t="s">
        <v>7818</v>
      </c>
      <c r="E2272" s="33" t="s">
        <v>7120</v>
      </c>
      <c r="F2272" s="33" t="s">
        <v>685</v>
      </c>
      <c r="G2272" s="33" t="s">
        <v>686</v>
      </c>
      <c r="H2272" s="33" t="s">
        <v>687</v>
      </c>
      <c r="I2272" s="33" t="n">
        <v>489</v>
      </c>
      <c r="J2272" s="33" t="s">
        <v>751</v>
      </c>
      <c r="K2272" s="35" t="n">
        <v>83181</v>
      </c>
      <c r="L2272" s="36" t="n">
        <v>5.7</v>
      </c>
      <c r="M2272" s="37" t="n">
        <v>425</v>
      </c>
      <c r="N2272" s="37" t="n">
        <v>500</v>
      </c>
      <c r="O2272" s="37" t="n">
        <v>1</v>
      </c>
      <c r="P2272" s="33" t="s">
        <v>700</v>
      </c>
    </row>
    <row r="2273" customFormat="false" ht="15" hidden="false" customHeight="false" outlineLevel="0" collapsed="false">
      <c r="A2273" s="33" t="s">
        <v>8718</v>
      </c>
      <c r="B2273" s="33"/>
      <c r="C2273" s="33" t="s">
        <v>8719</v>
      </c>
      <c r="D2273" s="33" t="s">
        <v>8720</v>
      </c>
      <c r="E2273" s="33" t="s">
        <v>7574</v>
      </c>
      <c r="F2273" s="33" t="s">
        <v>685</v>
      </c>
      <c r="G2273" s="33" t="s">
        <v>686</v>
      </c>
      <c r="H2273" s="33" t="s">
        <v>687</v>
      </c>
      <c r="I2273" s="33" t="n">
        <v>493</v>
      </c>
      <c r="J2273" s="33" t="s">
        <v>789</v>
      </c>
      <c r="K2273" s="35" t="n">
        <v>91658</v>
      </c>
      <c r="L2273" s="36" t="n">
        <v>7.5</v>
      </c>
      <c r="M2273" s="37" t="n">
        <v>600</v>
      </c>
      <c r="N2273" s="37" t="n">
        <v>4035</v>
      </c>
      <c r="O2273" s="37" t="n">
        <v>8</v>
      </c>
      <c r="P2273" s="33" t="s">
        <v>760</v>
      </c>
    </row>
    <row r="2274" customFormat="false" ht="15" hidden="false" customHeight="false" outlineLevel="0" collapsed="false">
      <c r="A2274" s="33" t="s">
        <v>8721</v>
      </c>
      <c r="B2274" s="33" t="s">
        <v>8722</v>
      </c>
      <c r="C2274" s="33" t="s">
        <v>8723</v>
      </c>
      <c r="D2274" s="33" t="s">
        <v>8724</v>
      </c>
      <c r="E2274" s="33" t="s">
        <v>7995</v>
      </c>
      <c r="F2274" s="33" t="s">
        <v>685</v>
      </c>
      <c r="G2274" s="33" t="s">
        <v>686</v>
      </c>
      <c r="H2274" s="33" t="s">
        <v>687</v>
      </c>
      <c r="I2274" s="33" t="n">
        <v>495</v>
      </c>
      <c r="J2274" s="33" t="s">
        <v>789</v>
      </c>
      <c r="K2274" s="35" t="n">
        <v>83709</v>
      </c>
      <c r="L2274" s="36" t="n">
        <v>5.7</v>
      </c>
      <c r="M2274" s="37" t="n">
        <v>20</v>
      </c>
      <c r="N2274" s="37" t="n">
        <v>1400</v>
      </c>
      <c r="O2274" s="37" t="n">
        <v>0</v>
      </c>
      <c r="P2274" s="33" t="s">
        <v>742</v>
      </c>
    </row>
    <row r="2275" customFormat="false" ht="15" hidden="false" customHeight="false" outlineLevel="0" collapsed="false">
      <c r="A2275" s="33" t="s">
        <v>8725</v>
      </c>
      <c r="B2275" s="33" t="s">
        <v>8726</v>
      </c>
      <c r="C2275" s="33" t="s">
        <v>8727</v>
      </c>
      <c r="D2275" s="33" t="s">
        <v>8728</v>
      </c>
      <c r="E2275" s="33" t="s">
        <v>7995</v>
      </c>
      <c r="F2275" s="33" t="s">
        <v>685</v>
      </c>
      <c r="G2275" s="33" t="s">
        <v>686</v>
      </c>
      <c r="H2275" s="33" t="s">
        <v>687</v>
      </c>
      <c r="I2275" s="33" t="n">
        <v>495</v>
      </c>
      <c r="J2275" s="33" t="s">
        <v>789</v>
      </c>
      <c r="K2275" s="35" t="n">
        <v>82584</v>
      </c>
      <c r="L2275" s="36" t="n">
        <v>5.6</v>
      </c>
      <c r="M2275" s="37" t="n">
        <v>4010</v>
      </c>
      <c r="N2275" s="37" t="n">
        <v>15905</v>
      </c>
      <c r="O2275" s="37" t="n">
        <v>1</v>
      </c>
      <c r="P2275" s="33" t="s">
        <v>723</v>
      </c>
    </row>
    <row r="2276" customFormat="false" ht="15" hidden="false" customHeight="false" outlineLevel="0" collapsed="false">
      <c r="A2276" s="33" t="s">
        <v>8729</v>
      </c>
      <c r="B2276" s="33" t="s">
        <v>8730</v>
      </c>
      <c r="C2276" s="33" t="s">
        <v>8731</v>
      </c>
      <c r="D2276" s="33" t="s">
        <v>8732</v>
      </c>
      <c r="E2276" s="33" t="s">
        <v>6901</v>
      </c>
      <c r="F2276" s="33" t="s">
        <v>685</v>
      </c>
      <c r="G2276" s="33" t="s">
        <v>686</v>
      </c>
      <c r="H2276" s="33" t="s">
        <v>687</v>
      </c>
      <c r="I2276" s="33" t="n">
        <v>497</v>
      </c>
      <c r="J2276" s="33" t="s">
        <v>751</v>
      </c>
      <c r="K2276" s="35" t="n">
        <v>67089</v>
      </c>
      <c r="L2276" s="36" t="n">
        <v>3</v>
      </c>
      <c r="M2276" s="37" t="n">
        <v>0</v>
      </c>
      <c r="N2276" s="37" t="n">
        <v>1500</v>
      </c>
      <c r="O2276" s="37" t="n">
        <v>0</v>
      </c>
      <c r="P2276" s="33" t="s">
        <v>828</v>
      </c>
    </row>
    <row r="2277" customFormat="false" ht="15" hidden="false" customHeight="false" outlineLevel="0" collapsed="false">
      <c r="A2277" s="33" t="s">
        <v>8733</v>
      </c>
      <c r="B2277" s="33" t="s">
        <v>8734</v>
      </c>
      <c r="C2277" s="33" t="s">
        <v>8735</v>
      </c>
      <c r="D2277" s="33" t="s">
        <v>8736</v>
      </c>
      <c r="E2277" s="33" t="s">
        <v>6901</v>
      </c>
      <c r="F2277" s="33" t="s">
        <v>685</v>
      </c>
      <c r="G2277" s="33" t="s">
        <v>686</v>
      </c>
      <c r="H2277" s="33" t="s">
        <v>687</v>
      </c>
      <c r="I2277" s="33" t="n">
        <v>497</v>
      </c>
      <c r="J2277" s="33" t="s">
        <v>751</v>
      </c>
      <c r="K2277" s="35" t="n">
        <v>78251</v>
      </c>
      <c r="L2277" s="36" t="n">
        <v>4.9</v>
      </c>
      <c r="M2277" s="37" t="n">
        <v>900</v>
      </c>
      <c r="N2277" s="37" t="n">
        <v>1200</v>
      </c>
      <c r="O2277" s="37" t="n">
        <v>0</v>
      </c>
      <c r="P2277" s="33" t="s">
        <v>760</v>
      </c>
    </row>
    <row r="2278" customFormat="false" ht="15" hidden="false" customHeight="false" outlineLevel="0" collapsed="false">
      <c r="A2278" s="33" t="s">
        <v>8737</v>
      </c>
      <c r="B2278" s="33" t="s">
        <v>8738</v>
      </c>
      <c r="C2278" s="33" t="s">
        <v>8739</v>
      </c>
      <c r="D2278" s="33" t="s">
        <v>4424</v>
      </c>
      <c r="E2278" s="33" t="s">
        <v>7574</v>
      </c>
      <c r="F2278" s="33" t="s">
        <v>685</v>
      </c>
      <c r="G2278" s="33" t="s">
        <v>686</v>
      </c>
      <c r="H2278" s="33" t="s">
        <v>687</v>
      </c>
      <c r="I2278" s="33" t="n">
        <v>497</v>
      </c>
      <c r="J2278" s="33" t="s">
        <v>698</v>
      </c>
      <c r="K2278" s="35" t="n">
        <v>77649</v>
      </c>
      <c r="L2278" s="36" t="n">
        <v>5.5</v>
      </c>
      <c r="M2278" s="37" t="n">
        <v>1450</v>
      </c>
      <c r="N2278" s="37" t="n">
        <v>10500</v>
      </c>
      <c r="O2278" s="37" t="n">
        <v>1</v>
      </c>
      <c r="P2278" s="33" t="s">
        <v>700</v>
      </c>
    </row>
    <row r="2279" customFormat="false" ht="15" hidden="false" customHeight="false" outlineLevel="0" collapsed="false">
      <c r="A2279" s="33" t="s">
        <v>8740</v>
      </c>
      <c r="B2279" s="33" t="s">
        <v>8741</v>
      </c>
      <c r="C2279" s="33" t="s">
        <v>8742</v>
      </c>
      <c r="D2279" s="33" t="s">
        <v>2580</v>
      </c>
      <c r="E2279" s="33" t="s">
        <v>7120</v>
      </c>
      <c r="F2279" s="33" t="s">
        <v>685</v>
      </c>
      <c r="G2279" s="33" t="s">
        <v>686</v>
      </c>
      <c r="H2279" s="33" t="s">
        <v>687</v>
      </c>
      <c r="I2279" s="33" t="n">
        <v>497</v>
      </c>
      <c r="J2279" s="33" t="s">
        <v>751</v>
      </c>
      <c r="K2279" s="35" t="n">
        <v>95431</v>
      </c>
      <c r="L2279" s="36" t="n">
        <v>7.1</v>
      </c>
      <c r="M2279" s="37" t="n">
        <v>60</v>
      </c>
      <c r="N2279" s="37" t="n">
        <v>3335</v>
      </c>
      <c r="O2279" s="37" t="n">
        <v>0</v>
      </c>
      <c r="P2279" s="33" t="s">
        <v>688</v>
      </c>
    </row>
    <row r="2280" customFormat="false" ht="15" hidden="false" customHeight="false" outlineLevel="0" collapsed="false">
      <c r="A2280" s="33" t="s">
        <v>8743</v>
      </c>
      <c r="B2280" s="33"/>
      <c r="C2280" s="33" t="s">
        <v>8744</v>
      </c>
      <c r="D2280" s="33" t="s">
        <v>8745</v>
      </c>
      <c r="E2280" s="33" t="s">
        <v>7995</v>
      </c>
      <c r="F2280" s="33" t="s">
        <v>685</v>
      </c>
      <c r="G2280" s="33" t="s">
        <v>686</v>
      </c>
      <c r="H2280" s="33" t="s">
        <v>687</v>
      </c>
      <c r="I2280" s="33" t="n">
        <v>500</v>
      </c>
      <c r="J2280" s="33" t="s">
        <v>703</v>
      </c>
      <c r="K2280" s="35" t="n">
        <v>84940</v>
      </c>
      <c r="L2280" s="36" t="n">
        <v>4.9</v>
      </c>
      <c r="M2280" s="37" t="n">
        <v>200</v>
      </c>
      <c r="N2280" s="37" t="n">
        <v>550</v>
      </c>
      <c r="O2280" s="37" t="n">
        <v>0</v>
      </c>
      <c r="P2280" s="33" t="s">
        <v>723</v>
      </c>
    </row>
    <row r="2281" customFormat="false" ht="15" hidden="false" customHeight="false" outlineLevel="0" collapsed="false">
      <c r="A2281" s="33" t="s">
        <v>8746</v>
      </c>
      <c r="B2281" s="33" t="s">
        <v>8747</v>
      </c>
      <c r="C2281" s="33" t="s">
        <v>8748</v>
      </c>
      <c r="D2281" s="33" t="s">
        <v>8749</v>
      </c>
      <c r="E2281" s="33" t="s">
        <v>7995</v>
      </c>
      <c r="F2281" s="33" t="s">
        <v>685</v>
      </c>
      <c r="G2281" s="33" t="s">
        <v>686</v>
      </c>
      <c r="H2281" s="33" t="s">
        <v>687</v>
      </c>
      <c r="I2281" s="33" t="n">
        <v>501</v>
      </c>
      <c r="J2281" s="33" t="s">
        <v>789</v>
      </c>
      <c r="K2281" s="35" t="n">
        <v>94807</v>
      </c>
      <c r="L2281" s="36" t="n">
        <v>7.1</v>
      </c>
      <c r="M2281" s="37" t="n">
        <v>7068</v>
      </c>
      <c r="N2281" s="37" t="n">
        <v>13182</v>
      </c>
      <c r="O2281" s="37" t="n">
        <v>13</v>
      </c>
      <c r="P2281" s="33" t="s">
        <v>742</v>
      </c>
    </row>
    <row r="2282" customFormat="false" ht="15" hidden="false" customHeight="false" outlineLevel="0" collapsed="false">
      <c r="A2282" s="33" t="s">
        <v>8750</v>
      </c>
      <c r="B2282" s="33"/>
      <c r="C2282" s="33" t="s">
        <v>8751</v>
      </c>
      <c r="D2282" s="33" t="s">
        <v>8752</v>
      </c>
      <c r="E2282" s="33" t="s">
        <v>7995</v>
      </c>
      <c r="F2282" s="33" t="s">
        <v>883</v>
      </c>
      <c r="G2282" s="33" t="s">
        <v>686</v>
      </c>
      <c r="H2282" s="33" t="s">
        <v>8753</v>
      </c>
      <c r="I2282" s="33" t="n">
        <v>501</v>
      </c>
      <c r="J2282" s="33" t="s">
        <v>789</v>
      </c>
      <c r="K2282" s="35" t="n">
        <v>81836</v>
      </c>
      <c r="L2282" s="36" t="n">
        <v>5.4</v>
      </c>
      <c r="M2282" s="37" t="n">
        <v>20</v>
      </c>
      <c r="N2282" s="37" t="n">
        <v>200</v>
      </c>
      <c r="O2282" s="37" t="n">
        <v>0</v>
      </c>
      <c r="P2282" s="33" t="s">
        <v>8754</v>
      </c>
    </row>
    <row r="2283" customFormat="false" ht="15" hidden="false" customHeight="false" outlineLevel="0" collapsed="false">
      <c r="A2283" s="33" t="s">
        <v>8755</v>
      </c>
      <c r="B2283" s="33"/>
      <c r="C2283" s="33" t="s">
        <v>8756</v>
      </c>
      <c r="D2283" s="33" t="s">
        <v>8757</v>
      </c>
      <c r="E2283" s="33" t="s">
        <v>7120</v>
      </c>
      <c r="F2283" s="33" t="s">
        <v>685</v>
      </c>
      <c r="G2283" s="33" t="s">
        <v>686</v>
      </c>
      <c r="H2283" s="33" t="s">
        <v>687</v>
      </c>
      <c r="I2283" s="33" t="n">
        <v>511</v>
      </c>
      <c r="J2283" s="33" t="s">
        <v>703</v>
      </c>
      <c r="K2283" s="35" t="n">
        <v>80981</v>
      </c>
      <c r="L2283" s="36" t="n">
        <v>5.1</v>
      </c>
      <c r="M2283" s="37" t="n">
        <v>4</v>
      </c>
      <c r="N2283" s="37" t="n">
        <v>96</v>
      </c>
      <c r="O2283" s="37" t="n">
        <v>0</v>
      </c>
      <c r="P2283" s="33" t="s">
        <v>723</v>
      </c>
    </row>
    <row r="2284" customFormat="false" ht="15" hidden="false" customHeight="false" outlineLevel="0" collapsed="false">
      <c r="A2284" s="33" t="s">
        <v>8758</v>
      </c>
      <c r="B2284" s="33" t="s">
        <v>8759</v>
      </c>
      <c r="C2284" s="33" t="s">
        <v>8760</v>
      </c>
      <c r="D2284" s="33" t="s">
        <v>8761</v>
      </c>
      <c r="E2284" s="33" t="s">
        <v>7120</v>
      </c>
      <c r="F2284" s="33" t="s">
        <v>685</v>
      </c>
      <c r="G2284" s="33" t="s">
        <v>686</v>
      </c>
      <c r="H2284" s="33" t="s">
        <v>687</v>
      </c>
      <c r="I2284" s="33" t="n">
        <v>512</v>
      </c>
      <c r="J2284" s="33" t="s">
        <v>703</v>
      </c>
      <c r="K2284" s="35" t="n">
        <v>85267</v>
      </c>
      <c r="L2284" s="36" t="n">
        <v>5.5</v>
      </c>
      <c r="M2284" s="37" t="n">
        <v>5000</v>
      </c>
      <c r="N2284" s="37" t="n">
        <v>26000</v>
      </c>
      <c r="O2284" s="37" t="n">
        <v>7</v>
      </c>
      <c r="P2284" s="33" t="s">
        <v>692</v>
      </c>
    </row>
    <row r="2285" customFormat="false" ht="15" hidden="false" customHeight="false" outlineLevel="0" collapsed="false">
      <c r="A2285" s="33" t="s">
        <v>8762</v>
      </c>
      <c r="B2285" s="33" t="s">
        <v>8763</v>
      </c>
      <c r="C2285" s="33" t="s">
        <v>8764</v>
      </c>
      <c r="D2285" s="33" t="s">
        <v>8765</v>
      </c>
      <c r="E2285" s="33" t="s">
        <v>7574</v>
      </c>
      <c r="F2285" s="33" t="s">
        <v>685</v>
      </c>
      <c r="G2285" s="33" t="s">
        <v>686</v>
      </c>
      <c r="H2285" s="33" t="s">
        <v>687</v>
      </c>
      <c r="I2285" s="33" t="n">
        <v>513</v>
      </c>
      <c r="J2285" s="33" t="s">
        <v>698</v>
      </c>
      <c r="K2285" s="35" t="n">
        <v>94950</v>
      </c>
      <c r="L2285" s="36" t="n">
        <v>9</v>
      </c>
      <c r="M2285" s="37" t="n">
        <v>3466</v>
      </c>
      <c r="N2285" s="37" t="n">
        <v>20741</v>
      </c>
      <c r="O2285" s="37" t="n">
        <v>6</v>
      </c>
      <c r="P2285" s="33" t="s">
        <v>692</v>
      </c>
    </row>
    <row r="2286" customFormat="false" ht="15" hidden="false" customHeight="false" outlineLevel="0" collapsed="false">
      <c r="A2286" s="33" t="s">
        <v>8766</v>
      </c>
      <c r="B2286" s="33" t="s">
        <v>8767</v>
      </c>
      <c r="C2286" s="33" t="s">
        <v>8768</v>
      </c>
      <c r="D2286" s="33" t="s">
        <v>3836</v>
      </c>
      <c r="E2286" s="33" t="s">
        <v>7120</v>
      </c>
      <c r="F2286" s="33" t="s">
        <v>685</v>
      </c>
      <c r="G2286" s="33" t="s">
        <v>686</v>
      </c>
      <c r="H2286" s="33" t="s">
        <v>687</v>
      </c>
      <c r="I2286" s="33" t="n">
        <v>519</v>
      </c>
      <c r="J2286" s="33" t="s">
        <v>751</v>
      </c>
      <c r="K2286" s="35" t="n">
        <v>83328</v>
      </c>
      <c r="L2286" s="36" t="n">
        <v>5.6</v>
      </c>
      <c r="M2286" s="37" t="n">
        <v>600</v>
      </c>
      <c r="N2286" s="37" t="n">
        <v>3000</v>
      </c>
      <c r="O2286" s="37" t="n">
        <v>3</v>
      </c>
      <c r="P2286" s="33" t="s">
        <v>692</v>
      </c>
    </row>
    <row r="2287" customFormat="false" ht="15" hidden="false" customHeight="false" outlineLevel="0" collapsed="false">
      <c r="A2287" s="33" t="s">
        <v>8769</v>
      </c>
      <c r="B2287" s="33" t="s">
        <v>8770</v>
      </c>
      <c r="C2287" s="33" t="s">
        <v>8771</v>
      </c>
      <c r="D2287" s="33" t="s">
        <v>8772</v>
      </c>
      <c r="E2287" s="33" t="s">
        <v>6901</v>
      </c>
      <c r="F2287" s="33" t="s">
        <v>685</v>
      </c>
      <c r="G2287" s="33" t="s">
        <v>686</v>
      </c>
      <c r="H2287" s="33" t="s">
        <v>687</v>
      </c>
      <c r="I2287" s="33" t="n">
        <v>520</v>
      </c>
      <c r="J2287" s="33" t="s">
        <v>751</v>
      </c>
      <c r="K2287" s="35" t="n">
        <v>83363</v>
      </c>
      <c r="L2287" s="36" t="n">
        <v>6.2</v>
      </c>
      <c r="M2287" s="37" t="n">
        <v>1100</v>
      </c>
      <c r="N2287" s="37" t="n">
        <v>2500</v>
      </c>
      <c r="O2287" s="37" t="n">
        <v>1</v>
      </c>
      <c r="P2287" s="33" t="s">
        <v>711</v>
      </c>
    </row>
    <row r="2288" customFormat="false" ht="15" hidden="false" customHeight="false" outlineLevel="0" collapsed="false">
      <c r="A2288" s="33" t="s">
        <v>8773</v>
      </c>
      <c r="B2288" s="33" t="s">
        <v>8773</v>
      </c>
      <c r="C2288" s="33" t="s">
        <v>8774</v>
      </c>
      <c r="D2288" s="33" t="s">
        <v>8774</v>
      </c>
      <c r="E2288" s="33"/>
      <c r="F2288" s="33" t="s">
        <v>685</v>
      </c>
      <c r="G2288" s="33" t="s">
        <v>686</v>
      </c>
      <c r="H2288" s="33" t="s">
        <v>885</v>
      </c>
      <c r="I2288" s="33" t="n">
        <v>528</v>
      </c>
      <c r="J2288" s="33" t="s">
        <v>843</v>
      </c>
      <c r="K2288" s="35"/>
      <c r="L2288" s="36"/>
      <c r="M2288" s="37" t="n">
        <v>0</v>
      </c>
      <c r="N2288" s="37" t="n">
        <v>0</v>
      </c>
      <c r="O2288" s="37" t="n">
        <v>0</v>
      </c>
      <c r="P2288" s="33"/>
    </row>
    <row r="2289" customFormat="false" ht="15" hidden="false" customHeight="false" outlineLevel="0" collapsed="false">
      <c r="A2289" s="33" t="s">
        <v>8775</v>
      </c>
      <c r="B2289" s="33" t="s">
        <v>8776</v>
      </c>
      <c r="C2289" s="33" t="s">
        <v>8777</v>
      </c>
      <c r="D2289" s="33" t="s">
        <v>8778</v>
      </c>
      <c r="E2289" s="33" t="s">
        <v>6901</v>
      </c>
      <c r="F2289" s="33" t="s">
        <v>685</v>
      </c>
      <c r="G2289" s="33" t="s">
        <v>686</v>
      </c>
      <c r="H2289" s="33" t="s">
        <v>687</v>
      </c>
      <c r="I2289" s="33" t="n">
        <v>530</v>
      </c>
      <c r="J2289" s="33" t="s">
        <v>751</v>
      </c>
      <c r="K2289" s="35" t="n">
        <v>67816</v>
      </c>
      <c r="L2289" s="36" t="n">
        <v>3.6</v>
      </c>
      <c r="M2289" s="37" t="n">
        <v>1683</v>
      </c>
      <c r="N2289" s="37" t="n">
        <v>6300</v>
      </c>
      <c r="O2289" s="37" t="n">
        <v>0</v>
      </c>
      <c r="P2289" s="33" t="s">
        <v>692</v>
      </c>
    </row>
    <row r="2290" customFormat="false" ht="15" hidden="false" customHeight="false" outlineLevel="0" collapsed="false">
      <c r="A2290" s="33" t="s">
        <v>8779</v>
      </c>
      <c r="B2290" s="33" t="s">
        <v>8780</v>
      </c>
      <c r="C2290" s="33" t="s">
        <v>8781</v>
      </c>
      <c r="D2290" s="33" t="s">
        <v>8782</v>
      </c>
      <c r="E2290" s="33" t="s">
        <v>6901</v>
      </c>
      <c r="F2290" s="33" t="s">
        <v>685</v>
      </c>
      <c r="G2290" s="33" t="s">
        <v>686</v>
      </c>
      <c r="H2290" s="33" t="s">
        <v>687</v>
      </c>
      <c r="I2290" s="33" t="n">
        <v>531</v>
      </c>
      <c r="J2290" s="33" t="s">
        <v>751</v>
      </c>
      <c r="K2290" s="35" t="n">
        <v>80173</v>
      </c>
      <c r="L2290" s="36" t="n">
        <v>5.5</v>
      </c>
      <c r="M2290" s="37" t="n">
        <v>2600</v>
      </c>
      <c r="N2290" s="37" t="n">
        <v>4500</v>
      </c>
      <c r="O2290" s="37" t="n">
        <v>1</v>
      </c>
      <c r="P2290" s="33" t="s">
        <v>711</v>
      </c>
    </row>
    <row r="2291" customFormat="false" ht="15" hidden="false" customHeight="false" outlineLevel="0" collapsed="false">
      <c r="A2291" s="33" t="s">
        <v>8783</v>
      </c>
      <c r="B2291" s="33" t="s">
        <v>8784</v>
      </c>
      <c r="C2291" s="33" t="s">
        <v>8785</v>
      </c>
      <c r="D2291" s="33" t="s">
        <v>4986</v>
      </c>
      <c r="E2291" s="33" t="s">
        <v>7574</v>
      </c>
      <c r="F2291" s="33" t="s">
        <v>685</v>
      </c>
      <c r="G2291" s="33" t="s">
        <v>686</v>
      </c>
      <c r="H2291" s="33" t="s">
        <v>687</v>
      </c>
      <c r="I2291" s="33" t="n">
        <v>533</v>
      </c>
      <c r="J2291" s="33" t="s">
        <v>698</v>
      </c>
      <c r="K2291" s="35" t="n">
        <v>94884</v>
      </c>
      <c r="L2291" s="36" t="n">
        <v>8.7</v>
      </c>
      <c r="M2291" s="37" t="n">
        <v>0</v>
      </c>
      <c r="N2291" s="37" t="n">
        <v>40000</v>
      </c>
      <c r="O2291" s="37" t="n">
        <v>2</v>
      </c>
      <c r="P2291" s="33" t="s">
        <v>742</v>
      </c>
    </row>
    <row r="2292" customFormat="false" ht="15" hidden="false" customHeight="false" outlineLevel="0" collapsed="false">
      <c r="A2292" s="33" t="s">
        <v>8786</v>
      </c>
      <c r="B2292" s="33" t="s">
        <v>8787</v>
      </c>
      <c r="C2292" s="33" t="s">
        <v>8788</v>
      </c>
      <c r="D2292" s="33" t="s">
        <v>1211</v>
      </c>
      <c r="E2292" s="33" t="s">
        <v>7574</v>
      </c>
      <c r="F2292" s="33" t="s">
        <v>685</v>
      </c>
      <c r="G2292" s="33" t="s">
        <v>686</v>
      </c>
      <c r="H2292" s="33" t="s">
        <v>687</v>
      </c>
      <c r="I2292" s="33" t="n">
        <v>535</v>
      </c>
      <c r="J2292" s="33" t="s">
        <v>698</v>
      </c>
      <c r="K2292" s="35" t="n">
        <v>95482</v>
      </c>
      <c r="L2292" s="36" t="n">
        <v>8.8</v>
      </c>
      <c r="M2292" s="37" t="n">
        <v>7909</v>
      </c>
      <c r="N2292" s="37" t="n">
        <v>54569</v>
      </c>
      <c r="O2292" s="37" t="n">
        <v>40</v>
      </c>
      <c r="P2292" s="33" t="s">
        <v>742</v>
      </c>
    </row>
    <row r="2293" customFormat="false" ht="15" hidden="false" customHeight="false" outlineLevel="0" collapsed="false">
      <c r="A2293" s="33" t="s">
        <v>8789</v>
      </c>
      <c r="B2293" s="33" t="s">
        <v>8790</v>
      </c>
      <c r="C2293" s="33" t="s">
        <v>8791</v>
      </c>
      <c r="D2293" s="33" t="s">
        <v>8792</v>
      </c>
      <c r="E2293" s="33" t="s">
        <v>7995</v>
      </c>
      <c r="F2293" s="33" t="s">
        <v>685</v>
      </c>
      <c r="G2293" s="33" t="s">
        <v>686</v>
      </c>
      <c r="H2293" s="33" t="s">
        <v>687</v>
      </c>
      <c r="I2293" s="33" t="n">
        <v>537</v>
      </c>
      <c r="J2293" s="33" t="s">
        <v>751</v>
      </c>
      <c r="K2293" s="35" t="n">
        <v>86862</v>
      </c>
      <c r="L2293" s="36" t="n">
        <v>6.5</v>
      </c>
      <c r="M2293" s="37" t="n">
        <v>800</v>
      </c>
      <c r="N2293" s="37" t="n">
        <v>5000</v>
      </c>
      <c r="O2293" s="37" t="n">
        <v>0</v>
      </c>
      <c r="P2293" s="33" t="s">
        <v>692</v>
      </c>
    </row>
    <row r="2294" customFormat="false" ht="15" hidden="false" customHeight="false" outlineLevel="0" collapsed="false">
      <c r="A2294" s="33" t="s">
        <v>8793</v>
      </c>
      <c r="B2294" s="33"/>
      <c r="C2294" s="33" t="s">
        <v>4070</v>
      </c>
      <c r="D2294" s="33" t="s">
        <v>3453</v>
      </c>
      <c r="E2294" s="33" t="s">
        <v>7335</v>
      </c>
      <c r="F2294" s="33" t="s">
        <v>685</v>
      </c>
      <c r="G2294" s="33" t="s">
        <v>686</v>
      </c>
      <c r="H2294" s="33" t="s">
        <v>687</v>
      </c>
      <c r="I2294" s="33" t="n">
        <v>537</v>
      </c>
      <c r="J2294" s="33" t="s">
        <v>789</v>
      </c>
      <c r="K2294" s="35" t="n">
        <v>129294</v>
      </c>
      <c r="L2294" s="36" t="n">
        <v>15</v>
      </c>
      <c r="M2294" s="37" t="n">
        <v>6100</v>
      </c>
      <c r="N2294" s="37" t="n">
        <v>47731</v>
      </c>
      <c r="O2294" s="37" t="n">
        <v>0</v>
      </c>
      <c r="P2294" s="33" t="s">
        <v>692</v>
      </c>
    </row>
    <row r="2295" customFormat="false" ht="15" hidden="false" customHeight="false" outlineLevel="0" collapsed="false">
      <c r="A2295" s="33" t="s">
        <v>8794</v>
      </c>
      <c r="B2295" s="33" t="s">
        <v>8795</v>
      </c>
      <c r="C2295" s="33" t="s">
        <v>8796</v>
      </c>
      <c r="D2295" s="33" t="s">
        <v>8797</v>
      </c>
      <c r="E2295" s="33" t="s">
        <v>7335</v>
      </c>
      <c r="F2295" s="33" t="s">
        <v>685</v>
      </c>
      <c r="G2295" s="33" t="s">
        <v>686</v>
      </c>
      <c r="H2295" s="33" t="s">
        <v>764</v>
      </c>
      <c r="I2295" s="33" t="n">
        <v>538</v>
      </c>
      <c r="J2295" s="33" t="s">
        <v>789</v>
      </c>
      <c r="K2295" s="35" t="n">
        <v>128411</v>
      </c>
      <c r="L2295" s="36" t="n">
        <v>14.8</v>
      </c>
      <c r="M2295" s="37" t="n">
        <v>2136</v>
      </c>
      <c r="N2295" s="37" t="n">
        <v>50032</v>
      </c>
      <c r="O2295" s="37" t="n">
        <v>7</v>
      </c>
      <c r="P2295" s="33" t="s">
        <v>742</v>
      </c>
    </row>
    <row r="2296" customFormat="false" ht="15" hidden="false" customHeight="false" outlineLevel="0" collapsed="false">
      <c r="A2296" s="33" t="s">
        <v>8798</v>
      </c>
      <c r="B2296" s="33"/>
      <c r="C2296" s="33" t="s">
        <v>8799</v>
      </c>
      <c r="D2296" s="33" t="s">
        <v>8800</v>
      </c>
      <c r="E2296" s="33" t="s">
        <v>7335</v>
      </c>
      <c r="F2296" s="33" t="s">
        <v>685</v>
      </c>
      <c r="G2296" s="33" t="s">
        <v>686</v>
      </c>
      <c r="H2296" s="33" t="s">
        <v>687</v>
      </c>
      <c r="I2296" s="33" t="n">
        <v>538</v>
      </c>
      <c r="J2296" s="33" t="s">
        <v>789</v>
      </c>
      <c r="K2296" s="35" t="n">
        <v>135681</v>
      </c>
      <c r="L2296" s="36" t="n">
        <v>16.2</v>
      </c>
      <c r="M2296" s="37" t="n">
        <v>1500</v>
      </c>
      <c r="N2296" s="37" t="n">
        <v>46600</v>
      </c>
      <c r="O2296" s="37" t="n">
        <v>0</v>
      </c>
      <c r="P2296" s="33" t="s">
        <v>692</v>
      </c>
    </row>
    <row r="2297" customFormat="false" ht="15" hidden="false" customHeight="false" outlineLevel="0" collapsed="false">
      <c r="A2297" s="33" t="s">
        <v>8801</v>
      </c>
      <c r="B2297" s="33"/>
      <c r="C2297" s="33" t="s">
        <v>8802</v>
      </c>
      <c r="D2297" s="33" t="s">
        <v>8797</v>
      </c>
      <c r="E2297" s="33" t="s">
        <v>7335</v>
      </c>
      <c r="F2297" s="33" t="s">
        <v>685</v>
      </c>
      <c r="G2297" s="33" t="s">
        <v>884</v>
      </c>
      <c r="H2297" s="33" t="s">
        <v>764</v>
      </c>
      <c r="I2297" s="33" t="n">
        <v>538</v>
      </c>
      <c r="J2297" s="33" t="s">
        <v>789</v>
      </c>
      <c r="K2297" s="35" t="n">
        <v>128411</v>
      </c>
      <c r="L2297" s="36" t="n">
        <v>14.8</v>
      </c>
      <c r="M2297" s="37" t="n">
        <v>0</v>
      </c>
      <c r="N2297" s="37" t="n">
        <v>650</v>
      </c>
      <c r="O2297" s="37" t="n">
        <v>0</v>
      </c>
      <c r="P2297" s="33" t="s">
        <v>700</v>
      </c>
    </row>
    <row r="2298" customFormat="false" ht="15" hidden="false" customHeight="false" outlineLevel="0" collapsed="false">
      <c r="A2298" s="33" t="s">
        <v>8803</v>
      </c>
      <c r="B2298" s="33"/>
      <c r="C2298" s="33" t="s">
        <v>8804</v>
      </c>
      <c r="D2298" s="33" t="s">
        <v>8805</v>
      </c>
      <c r="E2298" s="33" t="s">
        <v>7574</v>
      </c>
      <c r="F2298" s="33" t="s">
        <v>685</v>
      </c>
      <c r="G2298" s="33" t="s">
        <v>686</v>
      </c>
      <c r="H2298" s="33" t="s">
        <v>687</v>
      </c>
      <c r="I2298" s="33" t="n">
        <v>539</v>
      </c>
      <c r="J2298" s="33" t="s">
        <v>698</v>
      </c>
      <c r="K2298" s="35" t="n">
        <v>95560</v>
      </c>
      <c r="L2298" s="36" t="n">
        <v>8.8</v>
      </c>
      <c r="M2298" s="37" t="n">
        <v>100</v>
      </c>
      <c r="N2298" s="37" t="n">
        <v>7675</v>
      </c>
      <c r="O2298" s="37" t="n">
        <v>0</v>
      </c>
      <c r="P2298" s="33" t="s">
        <v>760</v>
      </c>
    </row>
    <row r="2299" customFormat="false" ht="15" hidden="false" customHeight="false" outlineLevel="0" collapsed="false">
      <c r="A2299" s="33" t="s">
        <v>8806</v>
      </c>
      <c r="B2299" s="33"/>
      <c r="C2299" s="33" t="s">
        <v>8807</v>
      </c>
      <c r="D2299" s="33" t="s">
        <v>8805</v>
      </c>
      <c r="E2299" s="33" t="s">
        <v>7574</v>
      </c>
      <c r="F2299" s="33" t="s">
        <v>685</v>
      </c>
      <c r="G2299" s="33" t="s">
        <v>686</v>
      </c>
      <c r="H2299" s="33" t="s">
        <v>687</v>
      </c>
      <c r="I2299" s="33" t="n">
        <v>541</v>
      </c>
      <c r="J2299" s="33" t="s">
        <v>698</v>
      </c>
      <c r="K2299" s="35" t="n">
        <v>95532</v>
      </c>
      <c r="L2299" s="36" t="n">
        <v>8.8</v>
      </c>
      <c r="M2299" s="37" t="n">
        <v>500</v>
      </c>
      <c r="N2299" s="37" t="n">
        <v>8000</v>
      </c>
      <c r="O2299" s="37" t="n">
        <v>0</v>
      </c>
      <c r="P2299" s="33" t="s">
        <v>742</v>
      </c>
    </row>
    <row r="2300" customFormat="false" ht="15" hidden="false" customHeight="false" outlineLevel="0" collapsed="false">
      <c r="A2300" s="33" t="s">
        <v>8808</v>
      </c>
      <c r="B2300" s="33" t="s">
        <v>8809</v>
      </c>
      <c r="C2300" s="33" t="s">
        <v>8810</v>
      </c>
      <c r="D2300" s="33" t="s">
        <v>8811</v>
      </c>
      <c r="E2300" s="33" t="s">
        <v>7335</v>
      </c>
      <c r="F2300" s="33" t="s">
        <v>685</v>
      </c>
      <c r="G2300" s="33" t="s">
        <v>686</v>
      </c>
      <c r="H2300" s="33" t="s">
        <v>687</v>
      </c>
      <c r="I2300" s="33" t="n">
        <v>542</v>
      </c>
      <c r="J2300" s="33" t="s">
        <v>789</v>
      </c>
      <c r="K2300" s="35" t="n">
        <v>128192</v>
      </c>
      <c r="L2300" s="36" t="n">
        <v>14.8</v>
      </c>
      <c r="M2300" s="37" t="n">
        <v>27913</v>
      </c>
      <c r="N2300" s="37" t="n">
        <v>94500</v>
      </c>
      <c r="O2300" s="37" t="n">
        <v>88</v>
      </c>
      <c r="P2300" s="33" t="s">
        <v>760</v>
      </c>
    </row>
    <row r="2301" customFormat="false" ht="15" hidden="false" customHeight="false" outlineLevel="0" collapsed="false">
      <c r="A2301" s="33" t="s">
        <v>8812</v>
      </c>
      <c r="B2301" s="33" t="s">
        <v>8813</v>
      </c>
      <c r="C2301" s="33" t="s">
        <v>8814</v>
      </c>
      <c r="D2301" s="33" t="s">
        <v>8811</v>
      </c>
      <c r="E2301" s="33" t="s">
        <v>7335</v>
      </c>
      <c r="F2301" s="33" t="s">
        <v>685</v>
      </c>
      <c r="G2301" s="33" t="s">
        <v>686</v>
      </c>
      <c r="H2301" s="33" t="s">
        <v>8815</v>
      </c>
      <c r="I2301" s="33" t="n">
        <v>542</v>
      </c>
      <c r="J2301" s="33" t="s">
        <v>789</v>
      </c>
      <c r="K2301" s="35" t="n">
        <v>128162</v>
      </c>
      <c r="L2301" s="36" t="n">
        <v>14.8</v>
      </c>
      <c r="M2301" s="37" t="n">
        <v>4456</v>
      </c>
      <c r="N2301" s="37" t="n">
        <v>2135</v>
      </c>
      <c r="O2301" s="37" t="n">
        <v>3</v>
      </c>
      <c r="P2301" s="33" t="s">
        <v>711</v>
      </c>
    </row>
    <row r="2302" customFormat="false" ht="15" hidden="false" customHeight="false" outlineLevel="0" collapsed="false">
      <c r="A2302" s="33" t="s">
        <v>8816</v>
      </c>
      <c r="B2302" s="33" t="s">
        <v>8817</v>
      </c>
      <c r="C2302" s="33" t="s">
        <v>8818</v>
      </c>
      <c r="D2302" s="33" t="s">
        <v>8819</v>
      </c>
      <c r="E2302" s="33" t="s">
        <v>6901</v>
      </c>
      <c r="F2302" s="33" t="s">
        <v>685</v>
      </c>
      <c r="G2302" s="33" t="s">
        <v>686</v>
      </c>
      <c r="H2302" s="33" t="s">
        <v>687</v>
      </c>
      <c r="I2302" s="33" t="n">
        <v>543</v>
      </c>
      <c r="J2302" s="33" t="s">
        <v>751</v>
      </c>
      <c r="K2302" s="35" t="n">
        <v>63365</v>
      </c>
      <c r="L2302" s="36" t="n">
        <v>1.8</v>
      </c>
      <c r="M2302" s="37" t="n">
        <v>2500</v>
      </c>
      <c r="N2302" s="37" t="n">
        <v>20000</v>
      </c>
      <c r="O2302" s="37" t="n">
        <v>0</v>
      </c>
      <c r="P2302" s="33" t="s">
        <v>711</v>
      </c>
    </row>
    <row r="2303" customFormat="false" ht="15" hidden="false" customHeight="false" outlineLevel="0" collapsed="false">
      <c r="A2303" s="33" t="s">
        <v>8820</v>
      </c>
      <c r="B2303" s="33" t="s">
        <v>8821</v>
      </c>
      <c r="C2303" s="33" t="s">
        <v>8822</v>
      </c>
      <c r="D2303" s="33" t="s">
        <v>2425</v>
      </c>
      <c r="E2303" s="33" t="s">
        <v>7574</v>
      </c>
      <c r="F2303" s="33" t="s">
        <v>685</v>
      </c>
      <c r="G2303" s="33" t="s">
        <v>686</v>
      </c>
      <c r="H2303" s="33" t="s">
        <v>687</v>
      </c>
      <c r="I2303" s="33" t="n">
        <v>543</v>
      </c>
      <c r="J2303" s="33" t="s">
        <v>789</v>
      </c>
      <c r="K2303" s="35" t="n">
        <v>98235</v>
      </c>
      <c r="L2303" s="36" t="n">
        <v>9.3</v>
      </c>
      <c r="M2303" s="37" t="n">
        <v>4000</v>
      </c>
      <c r="N2303" s="37" t="n">
        <v>29520</v>
      </c>
      <c r="O2303" s="37" t="n">
        <v>0</v>
      </c>
      <c r="P2303" s="33" t="s">
        <v>700</v>
      </c>
    </row>
    <row r="2304" customFormat="false" ht="15" hidden="false" customHeight="false" outlineLevel="0" collapsed="false">
      <c r="A2304" s="33" t="s">
        <v>8823</v>
      </c>
      <c r="B2304" s="33"/>
      <c r="C2304" s="33" t="s">
        <v>8824</v>
      </c>
      <c r="D2304" s="33" t="s">
        <v>8825</v>
      </c>
      <c r="E2304" s="33" t="s">
        <v>7335</v>
      </c>
      <c r="F2304" s="33" t="s">
        <v>685</v>
      </c>
      <c r="G2304" s="33" t="s">
        <v>884</v>
      </c>
      <c r="H2304" s="33" t="s">
        <v>687</v>
      </c>
      <c r="I2304" s="33" t="n">
        <v>543</v>
      </c>
      <c r="J2304" s="33" t="s">
        <v>789</v>
      </c>
      <c r="K2304" s="35" t="n">
        <v>129273</v>
      </c>
      <c r="L2304" s="36" t="n">
        <v>15</v>
      </c>
      <c r="M2304" s="37" t="n">
        <v>35000</v>
      </c>
      <c r="N2304" s="37" t="n">
        <v>500</v>
      </c>
      <c r="O2304" s="37" t="n">
        <v>0</v>
      </c>
      <c r="P2304" s="33" t="s">
        <v>692</v>
      </c>
    </row>
    <row r="2305" customFormat="false" ht="15" hidden="false" customHeight="false" outlineLevel="0" collapsed="false">
      <c r="A2305" s="33" t="s">
        <v>8826</v>
      </c>
      <c r="B2305" s="33" t="s">
        <v>8827</v>
      </c>
      <c r="C2305" s="33" t="s">
        <v>1105</v>
      </c>
      <c r="D2305" s="33" t="s">
        <v>1106</v>
      </c>
      <c r="E2305" s="33" t="s">
        <v>7335</v>
      </c>
      <c r="F2305" s="33" t="s">
        <v>685</v>
      </c>
      <c r="G2305" s="33" t="s">
        <v>686</v>
      </c>
      <c r="H2305" s="33" t="s">
        <v>687</v>
      </c>
      <c r="I2305" s="33" t="n">
        <v>544</v>
      </c>
      <c r="J2305" s="33" t="s">
        <v>789</v>
      </c>
      <c r="K2305" s="35" t="n">
        <v>143762</v>
      </c>
      <c r="L2305" s="36" t="n">
        <v>17.6</v>
      </c>
      <c r="M2305" s="37" t="n">
        <v>2325</v>
      </c>
      <c r="N2305" s="37" t="n">
        <v>21990</v>
      </c>
      <c r="O2305" s="37" t="n">
        <v>1</v>
      </c>
      <c r="P2305" s="33" t="s">
        <v>692</v>
      </c>
    </row>
    <row r="2306" customFormat="false" ht="15" hidden="false" customHeight="false" outlineLevel="0" collapsed="false">
      <c r="A2306" s="33" t="s">
        <v>8828</v>
      </c>
      <c r="B2306" s="33" t="s">
        <v>8829</v>
      </c>
      <c r="C2306" s="33" t="s">
        <v>8830</v>
      </c>
      <c r="D2306" s="33" t="s">
        <v>8831</v>
      </c>
      <c r="E2306" s="33" t="s">
        <v>7335</v>
      </c>
      <c r="F2306" s="33" t="s">
        <v>685</v>
      </c>
      <c r="G2306" s="33" t="s">
        <v>686</v>
      </c>
      <c r="H2306" s="33" t="s">
        <v>687</v>
      </c>
      <c r="I2306" s="33" t="n">
        <v>546</v>
      </c>
      <c r="J2306" s="33" t="s">
        <v>789</v>
      </c>
      <c r="K2306" s="35" t="n">
        <v>133531</v>
      </c>
      <c r="L2306" s="36" t="n">
        <v>15.8</v>
      </c>
      <c r="M2306" s="37" t="n">
        <v>1091</v>
      </c>
      <c r="N2306" s="37" t="n">
        <v>53908</v>
      </c>
      <c r="O2306" s="37" t="n">
        <v>18</v>
      </c>
      <c r="P2306" s="33" t="s">
        <v>711</v>
      </c>
    </row>
    <row r="2307" customFormat="false" ht="15" hidden="false" customHeight="false" outlineLevel="0" collapsed="false">
      <c r="A2307" s="33" t="s">
        <v>8832</v>
      </c>
      <c r="B2307" s="33"/>
      <c r="C2307" s="33" t="s">
        <v>8833</v>
      </c>
      <c r="D2307" s="33" t="s">
        <v>8834</v>
      </c>
      <c r="E2307" s="33" t="s">
        <v>7995</v>
      </c>
      <c r="F2307" s="33" t="s">
        <v>685</v>
      </c>
      <c r="G2307" s="33" t="s">
        <v>686</v>
      </c>
      <c r="H2307" s="33" t="s">
        <v>687</v>
      </c>
      <c r="I2307" s="33" t="n">
        <v>549</v>
      </c>
      <c r="J2307" s="33" t="s">
        <v>703</v>
      </c>
      <c r="K2307" s="35" t="n">
        <v>81371</v>
      </c>
      <c r="L2307" s="36" t="n">
        <v>4.8</v>
      </c>
      <c r="M2307" s="37" t="n">
        <v>100</v>
      </c>
      <c r="N2307" s="37" t="n">
        <v>1500</v>
      </c>
      <c r="O2307" s="37" t="n">
        <v>0</v>
      </c>
      <c r="P2307" s="33" t="s">
        <v>723</v>
      </c>
    </row>
    <row r="2308" customFormat="false" ht="15" hidden="false" customHeight="false" outlineLevel="0" collapsed="false">
      <c r="A2308" s="33" t="s">
        <v>8835</v>
      </c>
      <c r="B2308" s="33" t="s">
        <v>8836</v>
      </c>
      <c r="C2308" s="33" t="s">
        <v>8837</v>
      </c>
      <c r="D2308" s="33" t="s">
        <v>8838</v>
      </c>
      <c r="E2308" s="33" t="s">
        <v>7335</v>
      </c>
      <c r="F2308" s="33" t="s">
        <v>883</v>
      </c>
      <c r="G2308" s="33" t="s">
        <v>686</v>
      </c>
      <c r="H2308" s="33" t="s">
        <v>944</v>
      </c>
      <c r="I2308" s="33" t="n">
        <v>551</v>
      </c>
      <c r="J2308" s="33" t="s">
        <v>789</v>
      </c>
      <c r="K2308" s="35" t="n">
        <v>128721</v>
      </c>
      <c r="L2308" s="36" t="n">
        <v>14.4</v>
      </c>
      <c r="M2308" s="37" t="n">
        <v>0</v>
      </c>
      <c r="N2308" s="37" t="n">
        <v>0</v>
      </c>
      <c r="O2308" s="37" t="n">
        <v>0</v>
      </c>
      <c r="P2308" s="33"/>
    </row>
    <row r="2309" customFormat="false" ht="15" hidden="false" customHeight="false" outlineLevel="0" collapsed="false">
      <c r="A2309" s="33" t="s">
        <v>8839</v>
      </c>
      <c r="B2309" s="33" t="s">
        <v>8840</v>
      </c>
      <c r="C2309" s="33" t="s">
        <v>8841</v>
      </c>
      <c r="D2309" s="33" t="s">
        <v>2425</v>
      </c>
      <c r="E2309" s="33" t="s">
        <v>7574</v>
      </c>
      <c r="F2309" s="33" t="s">
        <v>685</v>
      </c>
      <c r="G2309" s="33" t="s">
        <v>686</v>
      </c>
      <c r="H2309" s="33" t="s">
        <v>687</v>
      </c>
      <c r="I2309" s="33" t="n">
        <v>552</v>
      </c>
      <c r="J2309" s="33" t="s">
        <v>789</v>
      </c>
      <c r="K2309" s="35" t="n">
        <v>96584</v>
      </c>
      <c r="L2309" s="36" t="n">
        <v>9</v>
      </c>
      <c r="M2309" s="37" t="n">
        <v>16929</v>
      </c>
      <c r="N2309" s="37" t="n">
        <v>8520</v>
      </c>
      <c r="O2309" s="37" t="n">
        <v>22</v>
      </c>
      <c r="P2309" s="33" t="s">
        <v>692</v>
      </c>
    </row>
    <row r="2310" customFormat="false" ht="15" hidden="false" customHeight="false" outlineLevel="0" collapsed="false">
      <c r="A2310" s="33" t="s">
        <v>8842</v>
      </c>
      <c r="B2310" s="33" t="s">
        <v>8843</v>
      </c>
      <c r="C2310" s="33" t="s">
        <v>8844</v>
      </c>
      <c r="D2310" s="33" t="s">
        <v>8844</v>
      </c>
      <c r="E2310" s="33" t="s">
        <v>7574</v>
      </c>
      <c r="F2310" s="33" t="s">
        <v>685</v>
      </c>
      <c r="G2310" s="33" t="s">
        <v>686</v>
      </c>
      <c r="H2310" s="33" t="s">
        <v>687</v>
      </c>
      <c r="I2310" s="33" t="n">
        <v>552</v>
      </c>
      <c r="J2310" s="33" t="s">
        <v>698</v>
      </c>
      <c r="K2310" s="35" t="n">
        <v>96263</v>
      </c>
      <c r="L2310" s="36" t="n">
        <v>9.7</v>
      </c>
      <c r="M2310" s="37" t="n">
        <v>0</v>
      </c>
      <c r="N2310" s="37" t="n">
        <v>19000</v>
      </c>
      <c r="O2310" s="37" t="n">
        <v>0</v>
      </c>
      <c r="P2310" s="33" t="s">
        <v>828</v>
      </c>
    </row>
    <row r="2311" customFormat="false" ht="15" hidden="false" customHeight="false" outlineLevel="0" collapsed="false">
      <c r="A2311" s="33" t="s">
        <v>8845</v>
      </c>
      <c r="B2311" s="33" t="s">
        <v>8846</v>
      </c>
      <c r="C2311" s="33" t="s">
        <v>8847</v>
      </c>
      <c r="D2311" s="33" t="s">
        <v>8848</v>
      </c>
      <c r="E2311" s="33" t="s">
        <v>7335</v>
      </c>
      <c r="F2311" s="33" t="s">
        <v>685</v>
      </c>
      <c r="G2311" s="33" t="s">
        <v>686</v>
      </c>
      <c r="H2311" s="33" t="s">
        <v>687</v>
      </c>
      <c r="I2311" s="33" t="n">
        <v>552</v>
      </c>
      <c r="J2311" s="33" t="s">
        <v>789</v>
      </c>
      <c r="K2311" s="35" t="n">
        <v>128991</v>
      </c>
      <c r="L2311" s="36" t="n">
        <v>14.9</v>
      </c>
      <c r="M2311" s="37" t="n">
        <v>805</v>
      </c>
      <c r="N2311" s="37" t="n">
        <v>30274</v>
      </c>
      <c r="O2311" s="37" t="n">
        <v>5</v>
      </c>
      <c r="P2311" s="33" t="s">
        <v>692</v>
      </c>
    </row>
    <row r="2312" customFormat="false" ht="15" hidden="false" customHeight="false" outlineLevel="0" collapsed="false">
      <c r="A2312" s="33" t="s">
        <v>8849</v>
      </c>
      <c r="B2312" s="33" t="s">
        <v>8850</v>
      </c>
      <c r="C2312" s="33" t="s">
        <v>8851</v>
      </c>
      <c r="D2312" s="33" t="s">
        <v>8852</v>
      </c>
      <c r="E2312" s="33" t="s">
        <v>7995</v>
      </c>
      <c r="F2312" s="33" t="s">
        <v>685</v>
      </c>
      <c r="G2312" s="33" t="s">
        <v>686</v>
      </c>
      <c r="H2312" s="33" t="s">
        <v>687</v>
      </c>
      <c r="I2312" s="33" t="n">
        <v>553</v>
      </c>
      <c r="J2312" s="33" t="s">
        <v>789</v>
      </c>
      <c r="K2312" s="35" t="n">
        <v>74981</v>
      </c>
      <c r="L2312" s="36" t="n">
        <v>4.3</v>
      </c>
      <c r="M2312" s="37" t="n">
        <v>300</v>
      </c>
      <c r="N2312" s="37" t="n">
        <v>1100</v>
      </c>
      <c r="O2312" s="37" t="n">
        <v>0</v>
      </c>
      <c r="P2312" s="33" t="s">
        <v>723</v>
      </c>
    </row>
    <row r="2313" customFormat="false" ht="15" hidden="false" customHeight="false" outlineLevel="0" collapsed="false">
      <c r="A2313" s="33" t="s">
        <v>8853</v>
      </c>
      <c r="B2313" s="33" t="s">
        <v>8854</v>
      </c>
      <c r="C2313" s="33" t="s">
        <v>8855</v>
      </c>
      <c r="D2313" s="33" t="s">
        <v>8856</v>
      </c>
      <c r="E2313" s="33" t="s">
        <v>7120</v>
      </c>
      <c r="F2313" s="33" t="s">
        <v>685</v>
      </c>
      <c r="G2313" s="33" t="s">
        <v>686</v>
      </c>
      <c r="H2313" s="33" t="s">
        <v>687</v>
      </c>
      <c r="I2313" s="33" t="n">
        <v>553</v>
      </c>
      <c r="J2313" s="33" t="s">
        <v>703</v>
      </c>
      <c r="K2313" s="35" t="n">
        <v>83723</v>
      </c>
      <c r="L2313" s="36" t="n">
        <v>5</v>
      </c>
      <c r="M2313" s="37" t="n">
        <v>0</v>
      </c>
      <c r="N2313" s="37" t="n">
        <v>240</v>
      </c>
      <c r="O2313" s="37" t="n">
        <v>0</v>
      </c>
      <c r="P2313" s="33" t="s">
        <v>692</v>
      </c>
    </row>
    <row r="2314" customFormat="false" ht="15" hidden="false" customHeight="false" outlineLevel="0" collapsed="false">
      <c r="A2314" s="33" t="s">
        <v>8857</v>
      </c>
      <c r="B2314" s="33" t="s">
        <v>8858</v>
      </c>
      <c r="C2314" s="33" t="s">
        <v>8859</v>
      </c>
      <c r="D2314" s="33" t="s">
        <v>2425</v>
      </c>
      <c r="E2314" s="33" t="s">
        <v>7574</v>
      </c>
      <c r="F2314" s="33" t="s">
        <v>685</v>
      </c>
      <c r="G2314" s="33" t="s">
        <v>686</v>
      </c>
      <c r="H2314" s="33" t="s">
        <v>687</v>
      </c>
      <c r="I2314" s="33" t="n">
        <v>556</v>
      </c>
      <c r="J2314" s="33" t="s">
        <v>698</v>
      </c>
      <c r="K2314" s="35" t="n">
        <v>95898</v>
      </c>
      <c r="L2314" s="36" t="n">
        <v>8.9</v>
      </c>
      <c r="M2314" s="37" t="n">
        <v>9561</v>
      </c>
      <c r="N2314" s="37" t="n">
        <v>83381</v>
      </c>
      <c r="O2314" s="37" t="n">
        <v>35</v>
      </c>
      <c r="P2314" s="33" t="s">
        <v>700</v>
      </c>
    </row>
    <row r="2315" customFormat="false" ht="15" hidden="false" customHeight="false" outlineLevel="0" collapsed="false">
      <c r="A2315" s="33" t="s">
        <v>8860</v>
      </c>
      <c r="B2315" s="33" t="s">
        <v>8861</v>
      </c>
      <c r="C2315" s="33" t="s">
        <v>8862</v>
      </c>
      <c r="D2315" s="33" t="s">
        <v>8863</v>
      </c>
      <c r="E2315" s="33" t="s">
        <v>7335</v>
      </c>
      <c r="F2315" s="33" t="s">
        <v>685</v>
      </c>
      <c r="G2315" s="33" t="s">
        <v>686</v>
      </c>
      <c r="H2315" s="33" t="s">
        <v>687</v>
      </c>
      <c r="I2315" s="33" t="n">
        <v>561</v>
      </c>
      <c r="J2315" s="33" t="s">
        <v>789</v>
      </c>
      <c r="K2315" s="35" t="n">
        <v>103315</v>
      </c>
      <c r="L2315" s="36" t="n">
        <v>10.9</v>
      </c>
      <c r="M2315" s="37" t="n">
        <v>2000</v>
      </c>
      <c r="N2315" s="37" t="n">
        <v>35830</v>
      </c>
      <c r="O2315" s="37" t="n">
        <v>5</v>
      </c>
      <c r="P2315" s="33" t="s">
        <v>692</v>
      </c>
    </row>
    <row r="2316" customFormat="false" ht="15" hidden="false" customHeight="false" outlineLevel="0" collapsed="false">
      <c r="A2316" s="33" t="s">
        <v>8864</v>
      </c>
      <c r="B2316" s="33" t="s">
        <v>8865</v>
      </c>
      <c r="C2316" s="33" t="s">
        <v>8866</v>
      </c>
      <c r="D2316" s="33" t="s">
        <v>8867</v>
      </c>
      <c r="E2316" s="33" t="s">
        <v>6901</v>
      </c>
      <c r="F2316" s="33" t="s">
        <v>685</v>
      </c>
      <c r="G2316" s="33" t="s">
        <v>686</v>
      </c>
      <c r="H2316" s="33" t="s">
        <v>687</v>
      </c>
      <c r="I2316" s="33" t="n">
        <v>562</v>
      </c>
      <c r="J2316" s="33" t="s">
        <v>751</v>
      </c>
      <c r="K2316" s="35" t="n">
        <v>87519</v>
      </c>
      <c r="L2316" s="36" t="n">
        <v>6.6</v>
      </c>
      <c r="M2316" s="37" t="n">
        <v>0</v>
      </c>
      <c r="N2316" s="37" t="n">
        <v>3000</v>
      </c>
      <c r="O2316" s="37" t="n">
        <v>0</v>
      </c>
      <c r="P2316" s="33" t="s">
        <v>711</v>
      </c>
    </row>
    <row r="2317" customFormat="false" ht="15" hidden="false" customHeight="false" outlineLevel="0" collapsed="false">
      <c r="A2317" s="33" t="s">
        <v>8868</v>
      </c>
      <c r="B2317" s="33" t="s">
        <v>8869</v>
      </c>
      <c r="C2317" s="33" t="s">
        <v>8870</v>
      </c>
      <c r="D2317" s="33" t="s">
        <v>8871</v>
      </c>
      <c r="E2317" s="33" t="s">
        <v>7335</v>
      </c>
      <c r="F2317" s="33" t="s">
        <v>685</v>
      </c>
      <c r="G2317" s="33" t="s">
        <v>686</v>
      </c>
      <c r="H2317" s="33" t="s">
        <v>687</v>
      </c>
      <c r="I2317" s="33" t="n">
        <v>563</v>
      </c>
      <c r="J2317" s="33" t="s">
        <v>789</v>
      </c>
      <c r="K2317" s="35" t="n">
        <v>127482</v>
      </c>
      <c r="L2317" s="36" t="n">
        <v>14.6</v>
      </c>
      <c r="M2317" s="37" t="n">
        <v>100</v>
      </c>
      <c r="N2317" s="37" t="n">
        <v>26000</v>
      </c>
      <c r="O2317" s="37" t="n">
        <v>3</v>
      </c>
      <c r="P2317" s="33" t="s">
        <v>692</v>
      </c>
    </row>
    <row r="2318" customFormat="false" ht="15" hidden="false" customHeight="false" outlineLevel="0" collapsed="false">
      <c r="A2318" s="33" t="s">
        <v>8872</v>
      </c>
      <c r="B2318" s="33" t="s">
        <v>8873</v>
      </c>
      <c r="C2318" s="33" t="s">
        <v>8874</v>
      </c>
      <c r="D2318" s="33" t="s">
        <v>8874</v>
      </c>
      <c r="E2318" s="33" t="s">
        <v>7574</v>
      </c>
      <c r="F2318" s="33" t="s">
        <v>685</v>
      </c>
      <c r="G2318" s="33" t="s">
        <v>686</v>
      </c>
      <c r="H2318" s="33" t="s">
        <v>687</v>
      </c>
      <c r="I2318" s="33" t="n">
        <v>564</v>
      </c>
      <c r="J2318" s="33" t="s">
        <v>789</v>
      </c>
      <c r="K2318" s="35" t="n">
        <v>98235</v>
      </c>
      <c r="L2318" s="36" t="n">
        <v>9.3</v>
      </c>
      <c r="M2318" s="37" t="n">
        <v>2500</v>
      </c>
      <c r="N2318" s="37" t="n">
        <v>33500</v>
      </c>
      <c r="O2318" s="37" t="n">
        <v>0</v>
      </c>
      <c r="P2318" s="33" t="s">
        <v>742</v>
      </c>
    </row>
    <row r="2319" customFormat="false" ht="15" hidden="false" customHeight="false" outlineLevel="0" collapsed="false">
      <c r="A2319" s="33" t="s">
        <v>8875</v>
      </c>
      <c r="B2319" s="33" t="s">
        <v>8876</v>
      </c>
      <c r="C2319" s="33" t="s">
        <v>8877</v>
      </c>
      <c r="D2319" s="33" t="s">
        <v>8878</v>
      </c>
      <c r="E2319" s="33" t="s">
        <v>7335</v>
      </c>
      <c r="F2319" s="33" t="s">
        <v>685</v>
      </c>
      <c r="G2319" s="33" t="s">
        <v>686</v>
      </c>
      <c r="H2319" s="33" t="s">
        <v>687</v>
      </c>
      <c r="I2319" s="33" t="n">
        <v>564</v>
      </c>
      <c r="J2319" s="33" t="s">
        <v>789</v>
      </c>
      <c r="K2319" s="35" t="n">
        <v>96413</v>
      </c>
      <c r="L2319" s="36" t="n">
        <v>9.1</v>
      </c>
      <c r="M2319" s="37" t="n">
        <v>1675</v>
      </c>
      <c r="N2319" s="37" t="n">
        <v>18800</v>
      </c>
      <c r="O2319" s="37" t="n">
        <v>1</v>
      </c>
      <c r="P2319" s="33" t="s">
        <v>700</v>
      </c>
    </row>
    <row r="2320" customFormat="false" ht="15" hidden="false" customHeight="false" outlineLevel="0" collapsed="false">
      <c r="A2320" s="33" t="s">
        <v>8879</v>
      </c>
      <c r="B2320" s="33" t="s">
        <v>8880</v>
      </c>
      <c r="C2320" s="33" t="s">
        <v>8881</v>
      </c>
      <c r="D2320" s="33" t="s">
        <v>8882</v>
      </c>
      <c r="E2320" s="33" t="s">
        <v>7335</v>
      </c>
      <c r="F2320" s="33" t="s">
        <v>685</v>
      </c>
      <c r="G2320" s="33" t="s">
        <v>686</v>
      </c>
      <c r="H2320" s="33" t="s">
        <v>687</v>
      </c>
      <c r="I2320" s="33" t="n">
        <v>566</v>
      </c>
      <c r="J2320" s="33" t="s">
        <v>789</v>
      </c>
      <c r="K2320" s="35" t="n">
        <v>90788</v>
      </c>
      <c r="L2320" s="36" t="n">
        <v>7.9</v>
      </c>
      <c r="M2320" s="37" t="n">
        <v>1216</v>
      </c>
      <c r="N2320" s="37" t="n">
        <v>27135</v>
      </c>
      <c r="O2320" s="37" t="n">
        <v>2</v>
      </c>
      <c r="P2320" s="33" t="s">
        <v>692</v>
      </c>
    </row>
    <row r="2321" customFormat="false" ht="15" hidden="false" customHeight="false" outlineLevel="0" collapsed="false">
      <c r="A2321" s="33" t="s">
        <v>8883</v>
      </c>
      <c r="B2321" s="33" t="s">
        <v>8884</v>
      </c>
      <c r="C2321" s="33" t="s">
        <v>8885</v>
      </c>
      <c r="D2321" s="33" t="s">
        <v>8886</v>
      </c>
      <c r="E2321" s="33" t="s">
        <v>7335</v>
      </c>
      <c r="F2321" s="33" t="s">
        <v>685</v>
      </c>
      <c r="G2321" s="33" t="s">
        <v>686</v>
      </c>
      <c r="H2321" s="33" t="s">
        <v>687</v>
      </c>
      <c r="I2321" s="33" t="n">
        <v>568</v>
      </c>
      <c r="J2321" s="33" t="s">
        <v>789</v>
      </c>
      <c r="K2321" s="35" t="n">
        <v>83552</v>
      </c>
      <c r="L2321" s="36" t="n">
        <v>6</v>
      </c>
      <c r="M2321" s="37" t="n">
        <v>4500</v>
      </c>
      <c r="N2321" s="37" t="n">
        <v>20000</v>
      </c>
      <c r="O2321" s="37" t="n">
        <v>4</v>
      </c>
      <c r="P2321" s="33" t="s">
        <v>700</v>
      </c>
    </row>
    <row r="2322" customFormat="false" ht="15" hidden="false" customHeight="false" outlineLevel="0" collapsed="false">
      <c r="A2322" s="33" t="s">
        <v>8887</v>
      </c>
      <c r="B2322" s="33" t="s">
        <v>8888</v>
      </c>
      <c r="C2322" s="33" t="s">
        <v>8889</v>
      </c>
      <c r="D2322" s="33" t="s">
        <v>8890</v>
      </c>
      <c r="E2322" s="33" t="s">
        <v>7335</v>
      </c>
      <c r="F2322" s="33" t="s">
        <v>685</v>
      </c>
      <c r="G2322" s="33" t="s">
        <v>686</v>
      </c>
      <c r="H2322" s="33" t="s">
        <v>687</v>
      </c>
      <c r="I2322" s="33" t="n">
        <v>568</v>
      </c>
      <c r="J2322" s="33" t="s">
        <v>789</v>
      </c>
      <c r="K2322" s="35" t="n">
        <v>138270</v>
      </c>
      <c r="L2322" s="36" t="n">
        <v>16.3</v>
      </c>
      <c r="M2322" s="37" t="n">
        <v>728</v>
      </c>
      <c r="N2322" s="37" t="n">
        <v>6500</v>
      </c>
      <c r="O2322" s="37" t="n">
        <v>0</v>
      </c>
      <c r="P2322" s="33" t="s">
        <v>760</v>
      </c>
    </row>
    <row r="2323" customFormat="false" ht="15" hidden="false" customHeight="false" outlineLevel="0" collapsed="false">
      <c r="A2323" s="33" t="s">
        <v>8891</v>
      </c>
      <c r="B2323" s="33" t="s">
        <v>8892</v>
      </c>
      <c r="C2323" s="33" t="s">
        <v>8893</v>
      </c>
      <c r="D2323" s="33" t="s">
        <v>8890</v>
      </c>
      <c r="E2323" s="33" t="s">
        <v>7335</v>
      </c>
      <c r="F2323" s="33" t="s">
        <v>883</v>
      </c>
      <c r="G2323" s="33" t="s">
        <v>686</v>
      </c>
      <c r="H2323" s="33" t="s">
        <v>8894</v>
      </c>
      <c r="I2323" s="33" t="n">
        <v>569</v>
      </c>
      <c r="J2323" s="33" t="s">
        <v>789</v>
      </c>
      <c r="K2323" s="35" t="n">
        <v>119274</v>
      </c>
      <c r="L2323" s="36" t="n">
        <v>14.1</v>
      </c>
      <c r="M2323" s="37" t="n">
        <v>0</v>
      </c>
      <c r="N2323" s="37" t="n">
        <v>0</v>
      </c>
      <c r="O2323" s="37" t="n">
        <v>0</v>
      </c>
      <c r="P2323" s="33"/>
    </row>
    <row r="2324" customFormat="false" ht="15" hidden="false" customHeight="false" outlineLevel="0" collapsed="false">
      <c r="A2324" s="33" t="s">
        <v>8895</v>
      </c>
      <c r="B2324" s="33"/>
      <c r="C2324" s="33" t="s">
        <v>8896</v>
      </c>
      <c r="D2324" s="33" t="s">
        <v>8896</v>
      </c>
      <c r="E2324" s="33"/>
      <c r="F2324" s="33" t="s">
        <v>685</v>
      </c>
      <c r="G2324" s="33" t="s">
        <v>686</v>
      </c>
      <c r="H2324" s="33" t="s">
        <v>687</v>
      </c>
      <c r="I2324" s="33" t="n">
        <v>570</v>
      </c>
      <c r="J2324" s="33" t="s">
        <v>789</v>
      </c>
      <c r="K2324" s="35" t="n">
        <v>93453</v>
      </c>
      <c r="L2324" s="36" t="n">
        <v>7.9</v>
      </c>
      <c r="M2324" s="37" t="n">
        <v>0</v>
      </c>
      <c r="N2324" s="37" t="n">
        <v>0</v>
      </c>
      <c r="O2324" s="37" t="n">
        <v>0</v>
      </c>
      <c r="P2324" s="33"/>
    </row>
    <row r="2325" customFormat="false" ht="15" hidden="false" customHeight="false" outlineLevel="0" collapsed="false">
      <c r="A2325" s="33" t="s">
        <v>8897</v>
      </c>
      <c r="B2325" s="33" t="s">
        <v>8898</v>
      </c>
      <c r="C2325" s="33" t="s">
        <v>8899</v>
      </c>
      <c r="D2325" s="33" t="s">
        <v>8900</v>
      </c>
      <c r="E2325" s="33" t="s">
        <v>7995</v>
      </c>
      <c r="F2325" s="33" t="s">
        <v>685</v>
      </c>
      <c r="G2325" s="33" t="s">
        <v>686</v>
      </c>
      <c r="H2325" s="33" t="s">
        <v>8901</v>
      </c>
      <c r="I2325" s="33" t="n">
        <v>571</v>
      </c>
      <c r="J2325" s="33" t="s">
        <v>751</v>
      </c>
      <c r="K2325" s="35" t="n">
        <v>88547</v>
      </c>
      <c r="L2325" s="36" t="n">
        <v>6.7</v>
      </c>
      <c r="M2325" s="37" t="n">
        <v>24563</v>
      </c>
      <c r="N2325" s="37" t="n">
        <v>26161</v>
      </c>
      <c r="O2325" s="37" t="n">
        <v>28</v>
      </c>
      <c r="P2325" s="33" t="s">
        <v>688</v>
      </c>
    </row>
    <row r="2326" customFormat="false" ht="15" hidden="false" customHeight="false" outlineLevel="0" collapsed="false">
      <c r="A2326" s="33" t="s">
        <v>8902</v>
      </c>
      <c r="B2326" s="33"/>
      <c r="C2326" s="33" t="s">
        <v>8903</v>
      </c>
      <c r="D2326" s="33" t="s">
        <v>8903</v>
      </c>
      <c r="E2326" s="33" t="s">
        <v>7335</v>
      </c>
      <c r="F2326" s="33" t="s">
        <v>685</v>
      </c>
      <c r="G2326" s="33" t="s">
        <v>686</v>
      </c>
      <c r="H2326" s="33" t="s">
        <v>904</v>
      </c>
      <c r="I2326" s="33" t="n">
        <v>572</v>
      </c>
      <c r="J2326" s="33" t="s">
        <v>789</v>
      </c>
      <c r="K2326" s="35" t="n">
        <v>94415</v>
      </c>
      <c r="L2326" s="36" t="n">
        <v>8.6</v>
      </c>
      <c r="M2326" s="37" t="n">
        <v>1500</v>
      </c>
      <c r="N2326" s="37" t="n">
        <v>4000</v>
      </c>
      <c r="O2326" s="37" t="n">
        <v>0</v>
      </c>
      <c r="P2326" s="33" t="s">
        <v>692</v>
      </c>
    </row>
    <row r="2327" customFormat="false" ht="15" hidden="false" customHeight="false" outlineLevel="0" collapsed="false">
      <c r="A2327" s="33" t="s">
        <v>8904</v>
      </c>
      <c r="B2327" s="33" t="s">
        <v>8905</v>
      </c>
      <c r="C2327" s="33" t="s">
        <v>8906</v>
      </c>
      <c r="D2327" s="33" t="s">
        <v>8907</v>
      </c>
      <c r="E2327" s="33" t="s">
        <v>7335</v>
      </c>
      <c r="F2327" s="33" t="s">
        <v>685</v>
      </c>
      <c r="G2327" s="33" t="s">
        <v>686</v>
      </c>
      <c r="H2327" s="33" t="s">
        <v>687</v>
      </c>
      <c r="I2327" s="33" t="n">
        <v>572</v>
      </c>
      <c r="J2327" s="33" t="s">
        <v>789</v>
      </c>
      <c r="K2327" s="35" t="n">
        <v>93339</v>
      </c>
      <c r="L2327" s="36" t="n">
        <v>7.8</v>
      </c>
      <c r="M2327" s="37" t="n">
        <v>14764</v>
      </c>
      <c r="N2327" s="37" t="n">
        <v>34099</v>
      </c>
      <c r="O2327" s="37" t="n">
        <v>4</v>
      </c>
      <c r="P2327" s="33" t="s">
        <v>711</v>
      </c>
    </row>
    <row r="2328" customFormat="false" ht="15" hidden="false" customHeight="false" outlineLevel="0" collapsed="false">
      <c r="A2328" s="33" t="s">
        <v>8908</v>
      </c>
      <c r="B2328" s="33" t="s">
        <v>8909</v>
      </c>
      <c r="C2328" s="33" t="s">
        <v>8910</v>
      </c>
      <c r="D2328" s="33" t="s">
        <v>8911</v>
      </c>
      <c r="E2328" s="33" t="s">
        <v>7995</v>
      </c>
      <c r="F2328" s="33" t="s">
        <v>685</v>
      </c>
      <c r="G2328" s="33" t="s">
        <v>686</v>
      </c>
      <c r="H2328" s="33" t="s">
        <v>687</v>
      </c>
      <c r="I2328" s="33" t="n">
        <v>576</v>
      </c>
      <c r="J2328" s="33" t="s">
        <v>703</v>
      </c>
      <c r="K2328" s="35" t="n">
        <v>85711</v>
      </c>
      <c r="L2328" s="36" t="n">
        <v>6</v>
      </c>
      <c r="M2328" s="37" t="n">
        <v>600</v>
      </c>
      <c r="N2328" s="37" t="n">
        <v>2000</v>
      </c>
      <c r="O2328" s="37" t="n">
        <v>0</v>
      </c>
      <c r="P2328" s="33" t="s">
        <v>688</v>
      </c>
    </row>
    <row r="2329" customFormat="false" ht="15" hidden="false" customHeight="false" outlineLevel="0" collapsed="false">
      <c r="A2329" s="33" t="s">
        <v>8912</v>
      </c>
      <c r="B2329" s="33" t="s">
        <v>8913</v>
      </c>
      <c r="C2329" s="33" t="s">
        <v>8914</v>
      </c>
      <c r="D2329" s="33" t="s">
        <v>8915</v>
      </c>
      <c r="E2329" s="33" t="s">
        <v>7335</v>
      </c>
      <c r="F2329" s="33" t="s">
        <v>685</v>
      </c>
      <c r="G2329" s="33" t="s">
        <v>686</v>
      </c>
      <c r="H2329" s="33" t="s">
        <v>687</v>
      </c>
      <c r="I2329" s="33" t="n">
        <v>579</v>
      </c>
      <c r="J2329" s="33" t="s">
        <v>789</v>
      </c>
      <c r="K2329" s="35" t="n">
        <v>108099</v>
      </c>
      <c r="L2329" s="36" t="n">
        <v>10.7</v>
      </c>
      <c r="M2329" s="37" t="n">
        <v>400</v>
      </c>
      <c r="N2329" s="37" t="n">
        <v>26500</v>
      </c>
      <c r="O2329" s="37" t="n">
        <v>0</v>
      </c>
      <c r="P2329" s="33" t="s">
        <v>688</v>
      </c>
    </row>
    <row r="2330" customFormat="false" ht="15" hidden="false" customHeight="false" outlineLevel="0" collapsed="false">
      <c r="A2330" s="33" t="s">
        <v>8916</v>
      </c>
      <c r="B2330" s="33"/>
      <c r="C2330" s="33" t="s">
        <v>8917</v>
      </c>
      <c r="D2330" s="33" t="s">
        <v>8918</v>
      </c>
      <c r="E2330" s="33" t="s">
        <v>7995</v>
      </c>
      <c r="F2330" s="33" t="s">
        <v>685</v>
      </c>
      <c r="G2330" s="33" t="s">
        <v>686</v>
      </c>
      <c r="H2330" s="33" t="s">
        <v>687</v>
      </c>
      <c r="I2330" s="33" t="n">
        <v>580</v>
      </c>
      <c r="J2330" s="33" t="s">
        <v>789</v>
      </c>
      <c r="K2330" s="35" t="n">
        <v>73835</v>
      </c>
      <c r="L2330" s="36" t="n">
        <v>4.9</v>
      </c>
      <c r="M2330" s="37" t="n">
        <v>410</v>
      </c>
      <c r="N2330" s="37" t="n">
        <v>1000</v>
      </c>
      <c r="O2330" s="37" t="n">
        <v>0</v>
      </c>
      <c r="P2330" s="33" t="s">
        <v>700</v>
      </c>
    </row>
    <row r="2331" customFormat="false" ht="15" hidden="false" customHeight="false" outlineLevel="0" collapsed="false">
      <c r="A2331" s="33" t="s">
        <v>8919</v>
      </c>
      <c r="B2331" s="33" t="s">
        <v>8920</v>
      </c>
      <c r="C2331" s="33" t="s">
        <v>8921</v>
      </c>
      <c r="D2331" s="33" t="s">
        <v>5874</v>
      </c>
      <c r="E2331" s="33" t="s">
        <v>7995</v>
      </c>
      <c r="F2331" s="33" t="s">
        <v>685</v>
      </c>
      <c r="G2331" s="33" t="s">
        <v>686</v>
      </c>
      <c r="H2331" s="33" t="s">
        <v>687</v>
      </c>
      <c r="I2331" s="33" t="n">
        <v>582</v>
      </c>
      <c r="J2331" s="33" t="s">
        <v>703</v>
      </c>
      <c r="K2331" s="35" t="n">
        <v>82338</v>
      </c>
      <c r="L2331" s="36" t="n">
        <v>5</v>
      </c>
      <c r="M2331" s="37" t="n">
        <v>728</v>
      </c>
      <c r="N2331" s="37" t="n">
        <v>3000</v>
      </c>
      <c r="O2331" s="37" t="n">
        <v>0</v>
      </c>
      <c r="P2331" s="33" t="s">
        <v>692</v>
      </c>
    </row>
    <row r="2332" customFormat="false" ht="15" hidden="false" customHeight="false" outlineLevel="0" collapsed="false">
      <c r="A2332" s="33" t="s">
        <v>8922</v>
      </c>
      <c r="B2332" s="33" t="s">
        <v>8923</v>
      </c>
      <c r="C2332" s="33" t="s">
        <v>8924</v>
      </c>
      <c r="D2332" s="33" t="s">
        <v>8925</v>
      </c>
      <c r="E2332" s="33" t="s">
        <v>6901</v>
      </c>
      <c r="F2332" s="33" t="s">
        <v>685</v>
      </c>
      <c r="G2332" s="33" t="s">
        <v>686</v>
      </c>
      <c r="H2332" s="33" t="s">
        <v>687</v>
      </c>
      <c r="I2332" s="33" t="n">
        <v>584</v>
      </c>
      <c r="J2332" s="33" t="s">
        <v>751</v>
      </c>
      <c r="K2332" s="35" t="n">
        <v>65982</v>
      </c>
      <c r="L2332" s="36" t="n">
        <v>2.5</v>
      </c>
      <c r="M2332" s="37" t="n">
        <v>650</v>
      </c>
      <c r="N2332" s="37" t="n">
        <v>9000</v>
      </c>
      <c r="O2332" s="37" t="n">
        <v>0</v>
      </c>
      <c r="P2332" s="33" t="s">
        <v>711</v>
      </c>
    </row>
    <row r="2333" customFormat="false" ht="15" hidden="false" customHeight="false" outlineLevel="0" collapsed="false">
      <c r="A2333" s="33" t="s">
        <v>8926</v>
      </c>
      <c r="B2333" s="33" t="s">
        <v>8926</v>
      </c>
      <c r="C2333" s="33" t="s">
        <v>8927</v>
      </c>
      <c r="D2333" s="33" t="s">
        <v>8927</v>
      </c>
      <c r="E2333" s="33"/>
      <c r="F2333" s="33" t="s">
        <v>685</v>
      </c>
      <c r="G2333" s="33" t="s">
        <v>686</v>
      </c>
      <c r="H2333" s="33" t="s">
        <v>687</v>
      </c>
      <c r="I2333" s="33" t="n">
        <v>589</v>
      </c>
      <c r="J2333" s="33" t="s">
        <v>789</v>
      </c>
      <c r="K2333" s="35" t="n">
        <v>94851</v>
      </c>
      <c r="L2333" s="36" t="n">
        <v>8.3</v>
      </c>
      <c r="M2333" s="37" t="n">
        <v>0</v>
      </c>
      <c r="N2333" s="37" t="n">
        <v>0</v>
      </c>
      <c r="O2333" s="37" t="n">
        <v>0</v>
      </c>
      <c r="P2333" s="33"/>
    </row>
    <row r="2334" customFormat="false" ht="15" hidden="false" customHeight="false" outlineLevel="0" collapsed="false">
      <c r="A2334" s="33" t="s">
        <v>8928</v>
      </c>
      <c r="B2334" s="33" t="s">
        <v>8929</v>
      </c>
      <c r="C2334" s="33" t="s">
        <v>8930</v>
      </c>
      <c r="D2334" s="33" t="s">
        <v>8931</v>
      </c>
      <c r="E2334" s="33" t="s">
        <v>6901</v>
      </c>
      <c r="F2334" s="33" t="s">
        <v>685</v>
      </c>
      <c r="G2334" s="33" t="s">
        <v>686</v>
      </c>
      <c r="H2334" s="33" t="s">
        <v>764</v>
      </c>
      <c r="I2334" s="33" t="n">
        <v>598</v>
      </c>
      <c r="J2334" s="33" t="s">
        <v>751</v>
      </c>
      <c r="K2334" s="35" t="n">
        <v>76985</v>
      </c>
      <c r="L2334" s="36" t="n">
        <v>4.8</v>
      </c>
      <c r="M2334" s="37" t="n">
        <v>1910</v>
      </c>
      <c r="N2334" s="37" t="n">
        <v>20000</v>
      </c>
      <c r="O2334" s="37" t="n">
        <v>1</v>
      </c>
      <c r="P2334" s="33" t="s">
        <v>692</v>
      </c>
    </row>
    <row r="2335" customFormat="false" ht="15" hidden="false" customHeight="false" outlineLevel="0" collapsed="false">
      <c r="A2335" s="33" t="s">
        <v>8932</v>
      </c>
      <c r="B2335" s="33" t="s">
        <v>8933</v>
      </c>
      <c r="C2335" s="33" t="s">
        <v>8934</v>
      </c>
      <c r="D2335" s="33" t="s">
        <v>8935</v>
      </c>
      <c r="E2335" s="33" t="s">
        <v>7995</v>
      </c>
      <c r="F2335" s="33" t="s">
        <v>685</v>
      </c>
      <c r="G2335" s="33" t="s">
        <v>686</v>
      </c>
      <c r="H2335" s="33" t="s">
        <v>687</v>
      </c>
      <c r="I2335" s="33" t="n">
        <v>599</v>
      </c>
      <c r="J2335" s="33" t="s">
        <v>789</v>
      </c>
      <c r="K2335" s="35" t="n">
        <v>83083</v>
      </c>
      <c r="L2335" s="36" t="n">
        <v>5.7</v>
      </c>
      <c r="M2335" s="37" t="n">
        <v>2450</v>
      </c>
      <c r="N2335" s="37" t="n">
        <v>4700</v>
      </c>
      <c r="O2335" s="37" t="n">
        <v>1</v>
      </c>
      <c r="P2335" s="33" t="s">
        <v>742</v>
      </c>
    </row>
    <row r="2336" customFormat="false" ht="15" hidden="false" customHeight="false" outlineLevel="0" collapsed="false">
      <c r="A2336" s="33" t="s">
        <v>8936</v>
      </c>
      <c r="B2336" s="33" t="s">
        <v>8936</v>
      </c>
      <c r="C2336" s="33" t="s">
        <v>8937</v>
      </c>
      <c r="D2336" s="33" t="s">
        <v>8938</v>
      </c>
      <c r="E2336" s="33"/>
      <c r="F2336" s="33" t="s">
        <v>685</v>
      </c>
      <c r="G2336" s="33" t="s">
        <v>686</v>
      </c>
      <c r="H2336" s="33" t="s">
        <v>1003</v>
      </c>
      <c r="I2336" s="33" t="n">
        <v>599</v>
      </c>
      <c r="J2336" s="33" t="s">
        <v>789</v>
      </c>
      <c r="K2336" s="35" t="n">
        <v>97068</v>
      </c>
      <c r="L2336" s="36" t="n">
        <v>8.5</v>
      </c>
      <c r="M2336" s="37" t="n">
        <v>0</v>
      </c>
      <c r="N2336" s="37" t="n">
        <v>0</v>
      </c>
      <c r="O2336" s="37" t="n">
        <v>0</v>
      </c>
      <c r="P2336" s="33" t="s">
        <v>7075</v>
      </c>
    </row>
    <row r="2337" customFormat="false" ht="15" hidden="false" customHeight="false" outlineLevel="0" collapsed="false">
      <c r="A2337" s="33" t="s">
        <v>8939</v>
      </c>
      <c r="B2337" s="33" t="s">
        <v>8940</v>
      </c>
      <c r="C2337" s="33" t="s">
        <v>8941</v>
      </c>
      <c r="D2337" s="33" t="s">
        <v>8942</v>
      </c>
      <c r="E2337" s="33" t="s">
        <v>7995</v>
      </c>
      <c r="F2337" s="33" t="s">
        <v>685</v>
      </c>
      <c r="G2337" s="33" t="s">
        <v>686</v>
      </c>
      <c r="H2337" s="33" t="s">
        <v>687</v>
      </c>
      <c r="I2337" s="33" t="n">
        <v>602</v>
      </c>
      <c r="J2337" s="33" t="s">
        <v>703</v>
      </c>
      <c r="K2337" s="35" t="n">
        <v>85869</v>
      </c>
      <c r="L2337" s="36" t="n">
        <v>6.3</v>
      </c>
      <c r="M2337" s="37" t="n">
        <v>250</v>
      </c>
      <c r="N2337" s="37" t="n">
        <v>4500</v>
      </c>
      <c r="O2337" s="37" t="n">
        <v>0</v>
      </c>
      <c r="P2337" s="33" t="s">
        <v>742</v>
      </c>
    </row>
    <row r="2338" customFormat="false" ht="15" hidden="false" customHeight="false" outlineLevel="0" collapsed="false">
      <c r="A2338" s="33" t="s">
        <v>8943</v>
      </c>
      <c r="B2338" s="33" t="s">
        <v>8944</v>
      </c>
      <c r="C2338" s="33" t="s">
        <v>8945</v>
      </c>
      <c r="D2338" s="33" t="s">
        <v>8946</v>
      </c>
      <c r="E2338" s="33" t="s">
        <v>6901</v>
      </c>
      <c r="F2338" s="33" t="s">
        <v>685</v>
      </c>
      <c r="G2338" s="33" t="s">
        <v>686</v>
      </c>
      <c r="H2338" s="33" t="s">
        <v>687</v>
      </c>
      <c r="I2338" s="33" t="n">
        <v>603</v>
      </c>
      <c r="J2338" s="33" t="s">
        <v>751</v>
      </c>
      <c r="K2338" s="35" t="n">
        <v>78390</v>
      </c>
      <c r="L2338" s="36" t="n">
        <v>5</v>
      </c>
      <c r="M2338" s="37" t="n">
        <v>1100</v>
      </c>
      <c r="N2338" s="37" t="n">
        <v>14000</v>
      </c>
      <c r="O2338" s="37" t="n">
        <v>0</v>
      </c>
      <c r="P2338" s="33" t="s">
        <v>760</v>
      </c>
    </row>
    <row r="2339" customFormat="false" ht="15" hidden="false" customHeight="false" outlineLevel="0" collapsed="false">
      <c r="A2339" s="33" t="s">
        <v>8947</v>
      </c>
      <c r="B2339" s="33" t="s">
        <v>8948</v>
      </c>
      <c r="C2339" s="33" t="s">
        <v>8949</v>
      </c>
      <c r="D2339" s="33" t="s">
        <v>8950</v>
      </c>
      <c r="E2339" s="33" t="s">
        <v>7574</v>
      </c>
      <c r="F2339" s="33" t="s">
        <v>685</v>
      </c>
      <c r="G2339" s="33" t="s">
        <v>686</v>
      </c>
      <c r="H2339" s="33" t="s">
        <v>764</v>
      </c>
      <c r="I2339" s="33" t="n">
        <v>603</v>
      </c>
      <c r="J2339" s="33" t="s">
        <v>698</v>
      </c>
      <c r="K2339" s="35" t="n">
        <v>72068</v>
      </c>
      <c r="L2339" s="36" t="n">
        <v>4.2</v>
      </c>
      <c r="M2339" s="37" t="n">
        <v>1651</v>
      </c>
      <c r="N2339" s="37" t="n">
        <v>11660</v>
      </c>
      <c r="O2339" s="37" t="n">
        <v>0</v>
      </c>
      <c r="P2339" s="33" t="s">
        <v>760</v>
      </c>
    </row>
    <row r="2340" customFormat="false" ht="15" hidden="false" customHeight="false" outlineLevel="0" collapsed="false">
      <c r="A2340" s="33" t="s">
        <v>8951</v>
      </c>
      <c r="B2340" s="33" t="s">
        <v>8952</v>
      </c>
      <c r="C2340" s="33" t="s">
        <v>8953</v>
      </c>
      <c r="D2340" s="33" t="s">
        <v>8954</v>
      </c>
      <c r="E2340" s="33" t="s">
        <v>7335</v>
      </c>
      <c r="F2340" s="33" t="s">
        <v>685</v>
      </c>
      <c r="G2340" s="33" t="s">
        <v>686</v>
      </c>
      <c r="H2340" s="33" t="s">
        <v>687</v>
      </c>
      <c r="I2340" s="33" t="n">
        <v>604</v>
      </c>
      <c r="J2340" s="33" t="s">
        <v>789</v>
      </c>
      <c r="K2340" s="35" t="n">
        <v>96640</v>
      </c>
      <c r="L2340" s="36" t="n">
        <v>8.6</v>
      </c>
      <c r="M2340" s="37" t="n">
        <v>4958</v>
      </c>
      <c r="N2340" s="37" t="n">
        <v>9200</v>
      </c>
      <c r="O2340" s="37" t="n">
        <v>1</v>
      </c>
      <c r="P2340" s="33" t="s">
        <v>742</v>
      </c>
    </row>
    <row r="2341" customFormat="false" ht="15" hidden="false" customHeight="false" outlineLevel="0" collapsed="false">
      <c r="A2341" s="33" t="s">
        <v>8955</v>
      </c>
      <c r="B2341" s="33"/>
      <c r="C2341" s="33" t="s">
        <v>8956</v>
      </c>
      <c r="D2341" s="33" t="s">
        <v>8957</v>
      </c>
      <c r="E2341" s="33" t="s">
        <v>6901</v>
      </c>
      <c r="F2341" s="33" t="s">
        <v>883</v>
      </c>
      <c r="G2341" s="33" t="s">
        <v>686</v>
      </c>
      <c r="H2341" s="33" t="s">
        <v>885</v>
      </c>
      <c r="I2341" s="33" t="n">
        <v>605</v>
      </c>
      <c r="J2341" s="33" t="s">
        <v>751</v>
      </c>
      <c r="K2341" s="35" t="n">
        <v>78275</v>
      </c>
      <c r="L2341" s="36" t="n">
        <v>5</v>
      </c>
      <c r="M2341" s="37" t="n">
        <v>0</v>
      </c>
      <c r="N2341" s="37" t="n">
        <v>0</v>
      </c>
      <c r="O2341" s="37" t="n">
        <v>4</v>
      </c>
      <c r="P2341" s="33"/>
    </row>
    <row r="2342" customFormat="false" ht="15" hidden="false" customHeight="false" outlineLevel="0" collapsed="false">
      <c r="A2342" s="33" t="s">
        <v>8958</v>
      </c>
      <c r="B2342" s="33"/>
      <c r="C2342" s="33" t="s">
        <v>8959</v>
      </c>
      <c r="D2342" s="33" t="s">
        <v>691</v>
      </c>
      <c r="E2342" s="33" t="s">
        <v>7995</v>
      </c>
      <c r="F2342" s="33" t="s">
        <v>685</v>
      </c>
      <c r="G2342" s="33" t="s">
        <v>686</v>
      </c>
      <c r="H2342" s="33" t="s">
        <v>687</v>
      </c>
      <c r="I2342" s="33" t="n">
        <v>606</v>
      </c>
      <c r="J2342" s="33" t="s">
        <v>751</v>
      </c>
      <c r="K2342" s="35" t="n">
        <v>90323</v>
      </c>
      <c r="L2342" s="36" t="n">
        <v>7</v>
      </c>
      <c r="M2342" s="37" t="n">
        <v>50</v>
      </c>
      <c r="N2342" s="37" t="n">
        <v>1000</v>
      </c>
      <c r="O2342" s="37" t="n">
        <v>0</v>
      </c>
      <c r="P2342" s="33" t="s">
        <v>692</v>
      </c>
    </row>
    <row r="2343" customFormat="false" ht="15" hidden="false" customHeight="false" outlineLevel="0" collapsed="false">
      <c r="A2343" s="33" t="s">
        <v>8960</v>
      </c>
      <c r="B2343" s="33" t="s">
        <v>8960</v>
      </c>
      <c r="C2343" s="33" t="s">
        <v>8961</v>
      </c>
      <c r="D2343" s="33" t="s">
        <v>8962</v>
      </c>
      <c r="E2343" s="33"/>
      <c r="F2343" s="33" t="s">
        <v>685</v>
      </c>
      <c r="G2343" s="33" t="s">
        <v>686</v>
      </c>
      <c r="H2343" s="33" t="s">
        <v>869</v>
      </c>
      <c r="I2343" s="33" t="n">
        <v>609</v>
      </c>
      <c r="J2343" s="33" t="s">
        <v>789</v>
      </c>
      <c r="K2343" s="35" t="n">
        <v>95037</v>
      </c>
      <c r="L2343" s="36" t="n">
        <v>8.3</v>
      </c>
      <c r="M2343" s="37" t="n">
        <v>0</v>
      </c>
      <c r="N2343" s="37" t="n">
        <v>0</v>
      </c>
      <c r="O2343" s="37" t="n">
        <v>0</v>
      </c>
      <c r="P2343" s="33"/>
    </row>
    <row r="2344" customFormat="false" ht="15" hidden="false" customHeight="false" outlineLevel="0" collapsed="false">
      <c r="A2344" s="33" t="s">
        <v>8963</v>
      </c>
      <c r="B2344" s="33" t="s">
        <v>8963</v>
      </c>
      <c r="C2344" s="33" t="s">
        <v>8964</v>
      </c>
      <c r="D2344" s="33" t="s">
        <v>3520</v>
      </c>
      <c r="E2344" s="33"/>
      <c r="F2344" s="33" t="s">
        <v>685</v>
      </c>
      <c r="G2344" s="33" t="s">
        <v>686</v>
      </c>
      <c r="H2344" s="33" t="s">
        <v>1003</v>
      </c>
      <c r="I2344" s="33" t="n">
        <v>609</v>
      </c>
      <c r="J2344" s="33" t="s">
        <v>789</v>
      </c>
      <c r="K2344" s="35" t="n">
        <v>94028</v>
      </c>
      <c r="L2344" s="36" t="n">
        <v>8.1</v>
      </c>
      <c r="M2344" s="37" t="n">
        <v>0</v>
      </c>
      <c r="N2344" s="37" t="n">
        <v>0</v>
      </c>
      <c r="O2344" s="37" t="n">
        <v>0</v>
      </c>
      <c r="P2344" s="33"/>
    </row>
    <row r="2345" customFormat="false" ht="15" hidden="false" customHeight="false" outlineLevel="0" collapsed="false">
      <c r="A2345" s="33" t="s">
        <v>8965</v>
      </c>
      <c r="B2345" s="33"/>
      <c r="C2345" s="33" t="s">
        <v>8966</v>
      </c>
      <c r="D2345" s="33" t="s">
        <v>8967</v>
      </c>
      <c r="E2345" s="33" t="s">
        <v>7995</v>
      </c>
      <c r="F2345" s="33" t="s">
        <v>883</v>
      </c>
      <c r="G2345" s="33" t="s">
        <v>686</v>
      </c>
      <c r="H2345" s="33" t="s">
        <v>904</v>
      </c>
      <c r="I2345" s="33" t="n">
        <v>610</v>
      </c>
      <c r="J2345" s="33" t="s">
        <v>751</v>
      </c>
      <c r="K2345" s="35" t="n">
        <v>84869</v>
      </c>
      <c r="L2345" s="36" t="n">
        <v>5.9</v>
      </c>
      <c r="M2345" s="37" t="n">
        <v>0</v>
      </c>
      <c r="N2345" s="37" t="n">
        <v>0</v>
      </c>
      <c r="O2345" s="37" t="n">
        <v>0</v>
      </c>
      <c r="P2345" s="33"/>
    </row>
    <row r="2346" customFormat="false" ht="15" hidden="false" customHeight="false" outlineLevel="0" collapsed="false">
      <c r="A2346" s="33" t="s">
        <v>8968</v>
      </c>
      <c r="B2346" s="33" t="s">
        <v>8969</v>
      </c>
      <c r="C2346" s="33" t="s">
        <v>8970</v>
      </c>
      <c r="D2346" s="33" t="s">
        <v>8971</v>
      </c>
      <c r="E2346" s="33" t="s">
        <v>7335</v>
      </c>
      <c r="F2346" s="33" t="s">
        <v>685</v>
      </c>
      <c r="G2346" s="33" t="s">
        <v>686</v>
      </c>
      <c r="H2346" s="33" t="s">
        <v>687</v>
      </c>
      <c r="I2346" s="33" t="n">
        <v>614</v>
      </c>
      <c r="J2346" s="33" t="s">
        <v>789</v>
      </c>
      <c r="K2346" s="35" t="n">
        <v>78301</v>
      </c>
      <c r="L2346" s="36" t="n">
        <v>5.3</v>
      </c>
      <c r="M2346" s="37" t="n">
        <v>0</v>
      </c>
      <c r="N2346" s="37" t="n">
        <v>1000</v>
      </c>
      <c r="O2346" s="37" t="n">
        <v>1</v>
      </c>
      <c r="P2346" s="33" t="s">
        <v>692</v>
      </c>
    </row>
    <row r="2347" customFormat="false" ht="15" hidden="false" customHeight="false" outlineLevel="0" collapsed="false">
      <c r="A2347" s="33" t="s">
        <v>8972</v>
      </c>
      <c r="B2347" s="33" t="s">
        <v>8973</v>
      </c>
      <c r="C2347" s="33" t="s">
        <v>8974</v>
      </c>
      <c r="D2347" s="33" t="s">
        <v>8975</v>
      </c>
      <c r="E2347" s="33" t="s">
        <v>6901</v>
      </c>
      <c r="F2347" s="33" t="s">
        <v>685</v>
      </c>
      <c r="G2347" s="33" t="s">
        <v>686</v>
      </c>
      <c r="H2347" s="33" t="s">
        <v>687</v>
      </c>
      <c r="I2347" s="33" t="n">
        <v>616</v>
      </c>
      <c r="J2347" s="33" t="s">
        <v>751</v>
      </c>
      <c r="K2347" s="35" t="n">
        <v>67786</v>
      </c>
      <c r="L2347" s="36" t="n">
        <v>2.9</v>
      </c>
      <c r="M2347" s="37" t="n">
        <v>0</v>
      </c>
      <c r="N2347" s="37" t="n">
        <v>3000</v>
      </c>
      <c r="O2347" s="37" t="n">
        <v>1</v>
      </c>
      <c r="P2347" s="33" t="s">
        <v>760</v>
      </c>
    </row>
    <row r="2348" customFormat="false" ht="15" hidden="false" customHeight="false" outlineLevel="0" collapsed="false">
      <c r="A2348" s="33" t="s">
        <v>8976</v>
      </c>
      <c r="B2348" s="33" t="s">
        <v>8977</v>
      </c>
      <c r="C2348" s="33" t="s">
        <v>8978</v>
      </c>
      <c r="D2348" s="33" t="s">
        <v>8979</v>
      </c>
      <c r="E2348" s="33" t="s">
        <v>6901</v>
      </c>
      <c r="F2348" s="33" t="s">
        <v>685</v>
      </c>
      <c r="G2348" s="33" t="s">
        <v>686</v>
      </c>
      <c r="H2348" s="33" t="s">
        <v>687</v>
      </c>
      <c r="I2348" s="33" t="n">
        <v>622</v>
      </c>
      <c r="J2348" s="33" t="s">
        <v>751</v>
      </c>
      <c r="K2348" s="35" t="n">
        <v>68134</v>
      </c>
      <c r="L2348" s="36" t="n">
        <v>2.6</v>
      </c>
      <c r="M2348" s="37" t="n">
        <v>1200</v>
      </c>
      <c r="N2348" s="37" t="n">
        <v>7100</v>
      </c>
      <c r="O2348" s="37" t="n">
        <v>0</v>
      </c>
      <c r="P2348" s="33" t="s">
        <v>828</v>
      </c>
    </row>
    <row r="2349" customFormat="false" ht="15" hidden="false" customHeight="false" outlineLevel="0" collapsed="false">
      <c r="A2349" s="33" t="s">
        <v>8980</v>
      </c>
      <c r="B2349" s="33" t="s">
        <v>8981</v>
      </c>
      <c r="C2349" s="33" t="s">
        <v>8982</v>
      </c>
      <c r="D2349" s="33" t="s">
        <v>8983</v>
      </c>
      <c r="E2349" s="33" t="s">
        <v>7995</v>
      </c>
      <c r="F2349" s="33" t="s">
        <v>685</v>
      </c>
      <c r="G2349" s="33" t="s">
        <v>686</v>
      </c>
      <c r="H2349" s="33" t="s">
        <v>687</v>
      </c>
      <c r="I2349" s="33" t="n">
        <v>627</v>
      </c>
      <c r="J2349" s="33" t="s">
        <v>751</v>
      </c>
      <c r="K2349" s="35" t="n">
        <v>80229</v>
      </c>
      <c r="L2349" s="36" t="n">
        <v>5.4</v>
      </c>
      <c r="M2349" s="37" t="n">
        <v>117981</v>
      </c>
      <c r="N2349" s="37" t="n">
        <v>12288</v>
      </c>
      <c r="O2349" s="37" t="n">
        <v>1</v>
      </c>
      <c r="P2349" s="33" t="s">
        <v>688</v>
      </c>
    </row>
    <row r="2350" customFormat="false" ht="15" hidden="false" customHeight="false" outlineLevel="0" collapsed="false">
      <c r="A2350" s="33" t="s">
        <v>8984</v>
      </c>
      <c r="B2350" s="33" t="s">
        <v>8984</v>
      </c>
      <c r="C2350" s="33" t="s">
        <v>8985</v>
      </c>
      <c r="D2350" s="33" t="s">
        <v>8985</v>
      </c>
      <c r="E2350" s="33"/>
      <c r="F2350" s="33" t="s">
        <v>685</v>
      </c>
      <c r="G2350" s="33" t="s">
        <v>686</v>
      </c>
      <c r="H2350" s="33" t="s">
        <v>1003</v>
      </c>
      <c r="I2350" s="33" t="n">
        <v>635</v>
      </c>
      <c r="J2350" s="33" t="s">
        <v>789</v>
      </c>
      <c r="K2350" s="35" t="n">
        <v>130923</v>
      </c>
      <c r="L2350" s="36" t="n">
        <v>13.7</v>
      </c>
      <c r="M2350" s="37" t="n">
        <v>0</v>
      </c>
      <c r="N2350" s="37" t="n">
        <v>0</v>
      </c>
      <c r="O2350" s="37" t="n">
        <v>0</v>
      </c>
      <c r="P2350" s="33"/>
    </row>
    <row r="2351" customFormat="false" ht="15" hidden="false" customHeight="false" outlineLevel="0" collapsed="false">
      <c r="A2351" s="33" t="s">
        <v>8986</v>
      </c>
      <c r="B2351" s="33"/>
      <c r="C2351" s="33" t="s">
        <v>8987</v>
      </c>
      <c r="D2351" s="33" t="s">
        <v>8988</v>
      </c>
      <c r="E2351" s="33" t="s">
        <v>7995</v>
      </c>
      <c r="F2351" s="33" t="s">
        <v>685</v>
      </c>
      <c r="G2351" s="33" t="s">
        <v>686</v>
      </c>
      <c r="H2351" s="33" t="s">
        <v>687</v>
      </c>
      <c r="I2351" s="33" t="n">
        <v>653</v>
      </c>
      <c r="J2351" s="33" t="s">
        <v>789</v>
      </c>
      <c r="K2351" s="35" t="n">
        <v>83483</v>
      </c>
      <c r="L2351" s="36" t="n">
        <v>5.7</v>
      </c>
      <c r="M2351" s="37" t="n">
        <v>200</v>
      </c>
      <c r="N2351" s="37" t="n">
        <v>3500</v>
      </c>
      <c r="O2351" s="37" t="n">
        <v>0</v>
      </c>
      <c r="P2351" s="33" t="s">
        <v>760</v>
      </c>
    </row>
    <row r="2352" customFormat="false" ht="15" hidden="false" customHeight="false" outlineLevel="0" collapsed="false">
      <c r="A2352" s="33" t="s">
        <v>8989</v>
      </c>
      <c r="B2352" s="33" t="s">
        <v>8990</v>
      </c>
      <c r="C2352" s="33" t="s">
        <v>8991</v>
      </c>
      <c r="D2352" s="33" t="s">
        <v>8992</v>
      </c>
      <c r="E2352" s="33" t="s">
        <v>7995</v>
      </c>
      <c r="F2352" s="33" t="s">
        <v>685</v>
      </c>
      <c r="G2352" s="33" t="s">
        <v>686</v>
      </c>
      <c r="H2352" s="33" t="s">
        <v>687</v>
      </c>
      <c r="I2352" s="33" t="n">
        <v>654</v>
      </c>
      <c r="J2352" s="33" t="s">
        <v>751</v>
      </c>
      <c r="K2352" s="35" t="n">
        <v>82933</v>
      </c>
      <c r="L2352" s="36" t="n">
        <v>5.6</v>
      </c>
      <c r="M2352" s="37" t="n">
        <v>300</v>
      </c>
      <c r="N2352" s="37" t="n">
        <v>21000</v>
      </c>
      <c r="O2352" s="37" t="n">
        <v>0</v>
      </c>
      <c r="P2352" s="33" t="s">
        <v>692</v>
      </c>
    </row>
    <row r="2353" customFormat="false" ht="15" hidden="false" customHeight="false" outlineLevel="0" collapsed="false">
      <c r="A2353" s="33" t="s">
        <v>8993</v>
      </c>
      <c r="B2353" s="33" t="s">
        <v>8994</v>
      </c>
      <c r="C2353" s="33" t="s">
        <v>8995</v>
      </c>
      <c r="D2353" s="33" t="s">
        <v>8996</v>
      </c>
      <c r="E2353" s="33" t="s">
        <v>6901</v>
      </c>
      <c r="F2353" s="33" t="s">
        <v>685</v>
      </c>
      <c r="G2353" s="33" t="s">
        <v>686</v>
      </c>
      <c r="H2353" s="33" t="s">
        <v>687</v>
      </c>
      <c r="I2353" s="33" t="n">
        <v>656</v>
      </c>
      <c r="J2353" s="33" t="s">
        <v>751</v>
      </c>
      <c r="K2353" s="35" t="n">
        <v>82533</v>
      </c>
      <c r="L2353" s="36" t="n">
        <v>4.8</v>
      </c>
      <c r="M2353" s="37" t="n">
        <v>0</v>
      </c>
      <c r="N2353" s="37" t="n">
        <v>4700</v>
      </c>
      <c r="O2353" s="37" t="n">
        <v>0</v>
      </c>
      <c r="P2353" s="33" t="s">
        <v>828</v>
      </c>
    </row>
    <row r="2354" customFormat="false" ht="15" hidden="false" customHeight="false" outlineLevel="0" collapsed="false">
      <c r="A2354" s="33" t="s">
        <v>8997</v>
      </c>
      <c r="B2354" s="33"/>
      <c r="C2354" s="33" t="s">
        <v>8998</v>
      </c>
      <c r="D2354" s="33" t="s">
        <v>8999</v>
      </c>
      <c r="E2354" s="33" t="s">
        <v>7995</v>
      </c>
      <c r="F2354" s="33" t="s">
        <v>685</v>
      </c>
      <c r="G2354" s="33" t="s">
        <v>686</v>
      </c>
      <c r="H2354" s="33" t="s">
        <v>687</v>
      </c>
      <c r="I2354" s="33" t="n">
        <v>666</v>
      </c>
      <c r="J2354" s="33" t="s">
        <v>789</v>
      </c>
      <c r="K2354" s="35" t="n">
        <v>88596</v>
      </c>
      <c r="L2354" s="36" t="n">
        <v>6</v>
      </c>
      <c r="M2354" s="37" t="n">
        <v>200</v>
      </c>
      <c r="N2354" s="37" t="n">
        <v>3000</v>
      </c>
      <c r="O2354" s="37" t="n">
        <v>0</v>
      </c>
      <c r="P2354" s="33" t="s">
        <v>692</v>
      </c>
    </row>
    <row r="2355" customFormat="false" ht="15" hidden="false" customHeight="false" outlineLevel="0" collapsed="false">
      <c r="A2355" s="33" t="s">
        <v>9000</v>
      </c>
      <c r="B2355" s="33" t="s">
        <v>9000</v>
      </c>
      <c r="C2355" s="33" t="s">
        <v>9001</v>
      </c>
      <c r="D2355" s="33" t="s">
        <v>9001</v>
      </c>
      <c r="E2355" s="33"/>
      <c r="F2355" s="33" t="s">
        <v>685</v>
      </c>
      <c r="G2355" s="33" t="s">
        <v>686</v>
      </c>
      <c r="H2355" s="33" t="s">
        <v>1003</v>
      </c>
      <c r="I2355" s="33" t="n">
        <v>679</v>
      </c>
      <c r="J2355" s="33" t="s">
        <v>789</v>
      </c>
      <c r="K2355" s="35"/>
      <c r="L2355" s="36"/>
      <c r="M2355" s="37" t="n">
        <v>0</v>
      </c>
      <c r="N2355" s="37" t="n">
        <v>0</v>
      </c>
      <c r="O2355" s="37" t="n">
        <v>0</v>
      </c>
      <c r="P2355" s="33"/>
    </row>
    <row r="2356" customFormat="false" ht="15" hidden="false" customHeight="false" outlineLevel="0" collapsed="false">
      <c r="A2356" s="33" t="s">
        <v>9002</v>
      </c>
      <c r="B2356" s="33" t="s">
        <v>9002</v>
      </c>
      <c r="C2356" s="33" t="s">
        <v>9003</v>
      </c>
      <c r="D2356" s="33" t="s">
        <v>9004</v>
      </c>
      <c r="E2356" s="33"/>
      <c r="F2356" s="33" t="s">
        <v>685</v>
      </c>
      <c r="G2356" s="33" t="s">
        <v>686</v>
      </c>
      <c r="H2356" s="33" t="s">
        <v>1003</v>
      </c>
      <c r="I2356" s="33" t="n">
        <v>719</v>
      </c>
      <c r="J2356" s="33" t="s">
        <v>789</v>
      </c>
      <c r="K2356" s="35"/>
      <c r="L2356" s="36"/>
      <c r="M2356" s="37" t="n">
        <v>0</v>
      </c>
      <c r="N2356" s="37" t="n">
        <v>0</v>
      </c>
      <c r="O2356" s="37" t="n">
        <v>0</v>
      </c>
      <c r="P2356" s="33"/>
    </row>
    <row r="2357" customFormat="false" ht="15" hidden="false" customHeight="false" outlineLevel="0" collapsed="false">
      <c r="A2357" s="33" t="s">
        <v>9005</v>
      </c>
      <c r="B2357" s="33" t="s">
        <v>9005</v>
      </c>
      <c r="C2357" s="33" t="s">
        <v>9006</v>
      </c>
      <c r="D2357" s="33" t="s">
        <v>2960</v>
      </c>
      <c r="E2357" s="33"/>
      <c r="F2357" s="33" t="s">
        <v>685</v>
      </c>
      <c r="G2357" s="33" t="s">
        <v>686</v>
      </c>
      <c r="H2357" s="33" t="s">
        <v>9007</v>
      </c>
      <c r="I2357" s="33" t="n">
        <v>781</v>
      </c>
      <c r="J2357" s="33" t="s">
        <v>832</v>
      </c>
      <c r="K2357" s="35"/>
      <c r="L2357" s="36"/>
      <c r="M2357" s="37" t="n">
        <v>0</v>
      </c>
      <c r="N2357" s="37" t="n">
        <v>0</v>
      </c>
      <c r="O2357" s="37" t="n">
        <v>0</v>
      </c>
      <c r="P2357" s="33"/>
    </row>
    <row r="2358" customFormat="false" ht="15" hidden="false" customHeight="false" outlineLevel="0" collapsed="false">
      <c r="A2358" s="33" t="s">
        <v>9008</v>
      </c>
      <c r="B2358" s="33"/>
      <c r="C2358" s="33" t="s">
        <v>9009</v>
      </c>
      <c r="D2358" s="33" t="s">
        <v>9009</v>
      </c>
      <c r="E2358" s="33"/>
      <c r="F2358" s="33" t="s">
        <v>685</v>
      </c>
      <c r="G2358" s="33" t="s">
        <v>686</v>
      </c>
      <c r="H2358" s="33" t="s">
        <v>904</v>
      </c>
      <c r="I2358" s="33" t="n">
        <v>787</v>
      </c>
      <c r="J2358" s="33" t="s">
        <v>789</v>
      </c>
      <c r="K2358" s="35"/>
      <c r="L2358" s="36"/>
      <c r="M2358" s="37" t="n">
        <v>0</v>
      </c>
      <c r="N2358" s="37" t="n">
        <v>0</v>
      </c>
      <c r="O2358" s="37" t="n">
        <v>0</v>
      </c>
      <c r="P2358" s="33"/>
    </row>
    <row r="2359" customFormat="false" ht="15" hidden="false" customHeight="false" outlineLevel="0" collapsed="false">
      <c r="A2359" s="33" t="s">
        <v>9010</v>
      </c>
      <c r="B2359" s="33" t="s">
        <v>9010</v>
      </c>
      <c r="C2359" s="33" t="s">
        <v>9011</v>
      </c>
      <c r="D2359" s="33" t="s">
        <v>9011</v>
      </c>
      <c r="E2359" s="33"/>
      <c r="F2359" s="33" t="s">
        <v>685</v>
      </c>
      <c r="G2359" s="33" t="s">
        <v>686</v>
      </c>
      <c r="H2359" s="33" t="s">
        <v>1003</v>
      </c>
      <c r="I2359" s="33" t="n">
        <v>817</v>
      </c>
      <c r="J2359" s="33" t="s">
        <v>789</v>
      </c>
      <c r="K2359" s="35"/>
      <c r="L2359" s="36"/>
      <c r="M2359" s="37" t="n">
        <v>0</v>
      </c>
      <c r="N2359" s="37" t="n">
        <v>0</v>
      </c>
      <c r="O2359" s="37" t="n">
        <v>0</v>
      </c>
      <c r="P2359" s="33"/>
    </row>
    <row r="2360" customFormat="false" ht="15" hidden="false" customHeight="false" outlineLevel="0" collapsed="false">
      <c r="A2360" s="33" t="s">
        <v>9012</v>
      </c>
      <c r="B2360" s="33" t="s">
        <v>9012</v>
      </c>
      <c r="C2360" s="33" t="s">
        <v>9013</v>
      </c>
      <c r="D2360" s="33" t="s">
        <v>9013</v>
      </c>
      <c r="E2360" s="33"/>
      <c r="F2360" s="33" t="s">
        <v>685</v>
      </c>
      <c r="G2360" s="33" t="s">
        <v>686</v>
      </c>
      <c r="H2360" s="33" t="s">
        <v>687</v>
      </c>
      <c r="I2360" s="33" t="n">
        <v>832</v>
      </c>
      <c r="J2360" s="33" t="s">
        <v>789</v>
      </c>
      <c r="K2360" s="35"/>
      <c r="L2360" s="36"/>
      <c r="M2360" s="37" t="n">
        <v>0</v>
      </c>
      <c r="N2360" s="37" t="n">
        <v>0</v>
      </c>
      <c r="O2360" s="37" t="n">
        <v>0</v>
      </c>
      <c r="P2360" s="33"/>
    </row>
    <row r="2361" customFormat="false" ht="15" hidden="false" customHeight="false" outlineLevel="0" collapsed="false">
      <c r="A2361" s="33" t="s">
        <v>9014</v>
      </c>
      <c r="B2361" s="33" t="s">
        <v>9014</v>
      </c>
      <c r="C2361" s="33" t="s">
        <v>9015</v>
      </c>
      <c r="D2361" s="33" t="s">
        <v>9015</v>
      </c>
      <c r="E2361" s="33"/>
      <c r="F2361" s="33" t="s">
        <v>685</v>
      </c>
      <c r="G2361" s="33" t="s">
        <v>686</v>
      </c>
      <c r="H2361" s="33" t="s">
        <v>687</v>
      </c>
      <c r="I2361" s="33" t="n">
        <v>882</v>
      </c>
      <c r="J2361" s="33" t="s">
        <v>789</v>
      </c>
      <c r="K2361" s="35"/>
      <c r="L2361" s="36"/>
      <c r="M2361" s="37" t="n">
        <v>0</v>
      </c>
      <c r="N2361" s="37" t="n">
        <v>0</v>
      </c>
      <c r="O2361" s="37" t="n">
        <v>0</v>
      </c>
      <c r="P2361" s="33"/>
    </row>
    <row r="2362" customFormat="false" ht="15" hidden="false" customHeight="false" outlineLevel="0" collapsed="false">
      <c r="A2362" s="33" t="s">
        <v>9016</v>
      </c>
      <c r="B2362" s="33" t="s">
        <v>9016</v>
      </c>
      <c r="C2362" s="33" t="s">
        <v>9017</v>
      </c>
      <c r="D2362" s="33" t="s">
        <v>9018</v>
      </c>
      <c r="E2362" s="33"/>
      <c r="F2362" s="33" t="s">
        <v>883</v>
      </c>
      <c r="G2362" s="33" t="s">
        <v>686</v>
      </c>
      <c r="H2362" s="33" t="s">
        <v>687</v>
      </c>
      <c r="I2362" s="33" t="n">
        <v>886</v>
      </c>
      <c r="J2362" s="33" t="s">
        <v>789</v>
      </c>
      <c r="K2362" s="35"/>
      <c r="L2362" s="36"/>
      <c r="M2362" s="37" t="n">
        <v>0</v>
      </c>
      <c r="N2362" s="37" t="n">
        <v>0</v>
      </c>
      <c r="O2362" s="37" t="n">
        <v>0</v>
      </c>
      <c r="P2362" s="33"/>
    </row>
    <row r="2363" customFormat="false" ht="15" hidden="false" customHeight="false" outlineLevel="0" collapsed="false">
      <c r="A2363" s="33" t="s">
        <v>9019</v>
      </c>
      <c r="B2363" s="33" t="s">
        <v>9019</v>
      </c>
      <c r="C2363" s="33" t="s">
        <v>9020</v>
      </c>
      <c r="D2363" s="33" t="s">
        <v>9020</v>
      </c>
      <c r="E2363" s="33"/>
      <c r="F2363" s="33" t="s">
        <v>685</v>
      </c>
      <c r="G2363" s="33" t="s">
        <v>686</v>
      </c>
      <c r="H2363" s="33" t="s">
        <v>1003</v>
      </c>
      <c r="I2363" s="33" t="n">
        <v>940</v>
      </c>
      <c r="J2363" s="33" t="s">
        <v>789</v>
      </c>
      <c r="K2363" s="35"/>
      <c r="L2363" s="36"/>
      <c r="M2363" s="37" t="n">
        <v>0</v>
      </c>
      <c r="N2363" s="37" t="n">
        <v>0</v>
      </c>
      <c r="O2363" s="37" t="n">
        <v>0</v>
      </c>
      <c r="P2363" s="33"/>
    </row>
    <row r="2364" customFormat="false" ht="15" hidden="false" customHeight="false" outlineLevel="0" collapsed="false">
      <c r="A2364" s="33" t="s">
        <v>9021</v>
      </c>
      <c r="B2364" s="33" t="s">
        <v>9021</v>
      </c>
      <c r="C2364" s="33" t="s">
        <v>9022</v>
      </c>
      <c r="D2364" s="33" t="s">
        <v>9022</v>
      </c>
      <c r="E2364" s="33"/>
      <c r="F2364" s="33" t="s">
        <v>685</v>
      </c>
      <c r="G2364" s="33" t="s">
        <v>686</v>
      </c>
      <c r="H2364" s="33" t="s">
        <v>1003</v>
      </c>
      <c r="I2364" s="33" t="n">
        <v>974</v>
      </c>
      <c r="J2364" s="33" t="s">
        <v>789</v>
      </c>
      <c r="K2364" s="35"/>
      <c r="L2364" s="36"/>
      <c r="M2364" s="37" t="n">
        <v>0</v>
      </c>
      <c r="N2364" s="37" t="n">
        <v>0</v>
      </c>
      <c r="O2364" s="37" t="n">
        <v>0</v>
      </c>
      <c r="P2364" s="33"/>
    </row>
    <row r="2365" customFormat="false" ht="15" hidden="false" customHeight="false" outlineLevel="0" collapsed="false">
      <c r="A2365" s="33" t="s">
        <v>9023</v>
      </c>
      <c r="B2365" s="33" t="s">
        <v>9023</v>
      </c>
      <c r="C2365" s="33" t="s">
        <v>9024</v>
      </c>
      <c r="D2365" s="33" t="s">
        <v>9024</v>
      </c>
      <c r="E2365" s="33"/>
      <c r="F2365" s="33" t="s">
        <v>685</v>
      </c>
      <c r="G2365" s="33" t="s">
        <v>686</v>
      </c>
      <c r="H2365" s="33" t="s">
        <v>9007</v>
      </c>
      <c r="I2365" s="33" t="n">
        <v>1033</v>
      </c>
      <c r="J2365" s="33" t="s">
        <v>789</v>
      </c>
      <c r="K2365" s="35"/>
      <c r="L2365" s="36"/>
      <c r="M2365" s="37" t="n">
        <v>0</v>
      </c>
      <c r="N2365" s="37" t="n">
        <v>0</v>
      </c>
      <c r="O2365" s="37" t="n">
        <v>0</v>
      </c>
      <c r="P2365" s="33"/>
    </row>
    <row r="2366" customFormat="false" ht="15" hidden="false" customHeight="false" outlineLevel="0" collapsed="false">
      <c r="A2366" s="33" t="s">
        <v>9025</v>
      </c>
      <c r="B2366" s="33" t="s">
        <v>9025</v>
      </c>
      <c r="C2366" s="33" t="s">
        <v>9026</v>
      </c>
      <c r="D2366" s="33" t="s">
        <v>9026</v>
      </c>
      <c r="E2366" s="33"/>
      <c r="F2366" s="33" t="s">
        <v>685</v>
      </c>
      <c r="G2366" s="33" t="s">
        <v>686</v>
      </c>
      <c r="H2366" s="33" t="s">
        <v>9007</v>
      </c>
      <c r="I2366" s="33" t="n">
        <v>1056</v>
      </c>
      <c r="J2366" s="33" t="s">
        <v>789</v>
      </c>
      <c r="K2366" s="35"/>
      <c r="L2366" s="36"/>
      <c r="M2366" s="37" t="n">
        <v>0</v>
      </c>
      <c r="N2366" s="37" t="n">
        <v>0</v>
      </c>
      <c r="O2366" s="37" t="n">
        <v>0</v>
      </c>
      <c r="P2366" s="33"/>
    </row>
    <row r="2367" customFormat="false" ht="15" hidden="false" customHeight="false" outlineLevel="0" collapsed="false">
      <c r="A2367" s="33" t="s">
        <v>9027</v>
      </c>
      <c r="B2367" s="33" t="s">
        <v>9027</v>
      </c>
      <c r="C2367" s="33" t="s">
        <v>9028</v>
      </c>
      <c r="D2367" s="33" t="s">
        <v>9028</v>
      </c>
      <c r="E2367" s="33"/>
      <c r="F2367" s="33" t="s">
        <v>685</v>
      </c>
      <c r="G2367" s="33" t="s">
        <v>686</v>
      </c>
      <c r="H2367" s="33" t="s">
        <v>885</v>
      </c>
      <c r="I2367" s="33" t="n">
        <v>1074</v>
      </c>
      <c r="J2367" s="33" t="s">
        <v>789</v>
      </c>
      <c r="K2367" s="35"/>
      <c r="L2367" s="36"/>
      <c r="M2367" s="37" t="n">
        <v>0</v>
      </c>
      <c r="N2367" s="37" t="n">
        <v>0</v>
      </c>
      <c r="O2367" s="37" t="n">
        <v>0</v>
      </c>
      <c r="P2367" s="33"/>
    </row>
    <row r="2368" customFormat="false" ht="15" hidden="false" customHeight="false" outlineLevel="0" collapsed="false">
      <c r="A2368" s="33" t="s">
        <v>9029</v>
      </c>
      <c r="B2368" s="33"/>
      <c r="C2368" s="33" t="s">
        <v>9030</v>
      </c>
      <c r="D2368" s="33" t="s">
        <v>9030</v>
      </c>
      <c r="E2368" s="33"/>
      <c r="F2368" s="33" t="s">
        <v>685</v>
      </c>
      <c r="G2368" s="33" t="s">
        <v>686</v>
      </c>
      <c r="H2368" s="33" t="s">
        <v>9007</v>
      </c>
      <c r="I2368" s="33" t="n">
        <v>1088</v>
      </c>
      <c r="J2368" s="33" t="s">
        <v>789</v>
      </c>
      <c r="K2368" s="35"/>
      <c r="L2368" s="36"/>
      <c r="M2368" s="37" t="n">
        <v>0</v>
      </c>
      <c r="N2368" s="37" t="n">
        <v>0</v>
      </c>
      <c r="O2368" s="37" t="n">
        <v>0</v>
      </c>
      <c r="P2368" s="33"/>
    </row>
    <row r="2369" customFormat="false" ht="15" hidden="false" customHeight="false" outlineLevel="0" collapsed="false">
      <c r="A2369" s="33" t="s">
        <v>9031</v>
      </c>
      <c r="B2369" s="33" t="s">
        <v>9032</v>
      </c>
      <c r="C2369" s="33" t="s">
        <v>9033</v>
      </c>
      <c r="D2369" s="33" t="s">
        <v>9034</v>
      </c>
      <c r="E2369" s="33" t="s">
        <v>9035</v>
      </c>
      <c r="F2369" s="33" t="s">
        <v>685</v>
      </c>
      <c r="G2369" s="33" t="s">
        <v>686</v>
      </c>
      <c r="H2369" s="33" t="s">
        <v>687</v>
      </c>
      <c r="I2369" s="33" t="n">
        <v>1112</v>
      </c>
      <c r="J2369" s="33" t="s">
        <v>789</v>
      </c>
      <c r="K2369" s="35" t="n">
        <v>90336</v>
      </c>
      <c r="L2369" s="36" t="n">
        <v>6.7</v>
      </c>
      <c r="M2369" s="37" t="n">
        <v>2764</v>
      </c>
      <c r="N2369" s="37" t="n">
        <v>190</v>
      </c>
      <c r="O2369" s="37" t="n">
        <v>1</v>
      </c>
      <c r="P2369" s="33" t="s">
        <v>688</v>
      </c>
    </row>
    <row r="2370" customFormat="false" ht="15" hidden="false" customHeight="false" outlineLevel="0" collapsed="false">
      <c r="A2370" s="33" t="s">
        <v>9036</v>
      </c>
      <c r="B2370" s="33" t="s">
        <v>9037</v>
      </c>
      <c r="C2370" s="33" t="s">
        <v>9038</v>
      </c>
      <c r="D2370" s="33" t="s">
        <v>9038</v>
      </c>
      <c r="E2370" s="33" t="s">
        <v>9035</v>
      </c>
      <c r="F2370" s="33" t="s">
        <v>685</v>
      </c>
      <c r="G2370" s="33" t="s">
        <v>686</v>
      </c>
      <c r="H2370" s="33" t="s">
        <v>687</v>
      </c>
      <c r="I2370" s="33" t="n">
        <v>1172</v>
      </c>
      <c r="J2370" s="33" t="s">
        <v>789</v>
      </c>
      <c r="K2370" s="35" t="n">
        <v>90271</v>
      </c>
      <c r="L2370" s="36" t="n">
        <v>7.8</v>
      </c>
      <c r="M2370" s="37" t="n">
        <v>6200</v>
      </c>
      <c r="N2370" s="37" t="n">
        <v>2500</v>
      </c>
      <c r="O2370" s="37" t="n">
        <v>0</v>
      </c>
      <c r="P2370" s="33" t="s">
        <v>760</v>
      </c>
    </row>
    <row r="2371" customFormat="false" ht="15" hidden="false" customHeight="false" outlineLevel="0" collapsed="false">
      <c r="A2371" s="33" t="s">
        <v>9039</v>
      </c>
      <c r="B2371" s="33" t="s">
        <v>9040</v>
      </c>
      <c r="C2371" s="33" t="s">
        <v>9041</v>
      </c>
      <c r="D2371" s="33" t="s">
        <v>4358</v>
      </c>
      <c r="E2371" s="33" t="s">
        <v>9035</v>
      </c>
      <c r="F2371" s="33" t="s">
        <v>685</v>
      </c>
      <c r="G2371" s="33" t="s">
        <v>686</v>
      </c>
      <c r="H2371" s="33" t="s">
        <v>904</v>
      </c>
      <c r="I2371" s="33" t="n">
        <v>1202</v>
      </c>
      <c r="J2371" s="33" t="s">
        <v>789</v>
      </c>
      <c r="K2371" s="35" t="n">
        <v>90271</v>
      </c>
      <c r="L2371" s="36" t="n">
        <v>7.8</v>
      </c>
      <c r="M2371" s="37" t="n">
        <v>10000</v>
      </c>
      <c r="N2371" s="37" t="n">
        <v>400</v>
      </c>
      <c r="O2371" s="37" t="n">
        <v>0</v>
      </c>
      <c r="P2371" s="33" t="s">
        <v>688</v>
      </c>
    </row>
    <row r="2372" customFormat="false" ht="15" hidden="false" customHeight="false" outlineLevel="0" collapsed="false">
      <c r="A2372" s="33" t="s">
        <v>9042</v>
      </c>
      <c r="B2372" s="33" t="s">
        <v>9043</v>
      </c>
      <c r="C2372" s="33" t="s">
        <v>9044</v>
      </c>
      <c r="D2372" s="33" t="s">
        <v>9045</v>
      </c>
      <c r="E2372" s="33" t="s">
        <v>9035</v>
      </c>
      <c r="F2372" s="33" t="s">
        <v>685</v>
      </c>
      <c r="G2372" s="33" t="s">
        <v>686</v>
      </c>
      <c r="H2372" s="33" t="s">
        <v>5197</v>
      </c>
      <c r="I2372" s="33" t="n">
        <v>1290</v>
      </c>
      <c r="J2372" s="33" t="s">
        <v>789</v>
      </c>
      <c r="K2372" s="35" t="n">
        <v>89473</v>
      </c>
      <c r="L2372" s="36" t="n">
        <v>6.2</v>
      </c>
      <c r="M2372" s="37" t="n">
        <v>9860</v>
      </c>
      <c r="N2372" s="37" t="n">
        <v>7000</v>
      </c>
      <c r="O2372" s="37" t="n">
        <v>0</v>
      </c>
      <c r="P2372" s="33" t="s">
        <v>828</v>
      </c>
    </row>
    <row r="2373" customFormat="false" ht="15" hidden="false" customHeight="false" outlineLevel="0" collapsed="false">
      <c r="A2373" s="33" t="s">
        <v>9046</v>
      </c>
      <c r="B2373" s="33" t="s">
        <v>9047</v>
      </c>
      <c r="C2373" s="33" t="s">
        <v>9048</v>
      </c>
      <c r="D2373" s="33" t="s">
        <v>4224</v>
      </c>
      <c r="E2373" s="33" t="s">
        <v>9035</v>
      </c>
      <c r="F2373" s="33" t="s">
        <v>685</v>
      </c>
      <c r="G2373" s="33" t="s">
        <v>686</v>
      </c>
      <c r="H2373" s="33" t="s">
        <v>733</v>
      </c>
      <c r="I2373" s="33" t="n">
        <v>1309</v>
      </c>
      <c r="J2373" s="33" t="s">
        <v>789</v>
      </c>
      <c r="K2373" s="35" t="n">
        <v>91710</v>
      </c>
      <c r="L2373" s="36" t="n">
        <v>7.8</v>
      </c>
      <c r="M2373" s="37" t="n">
        <v>75127</v>
      </c>
      <c r="N2373" s="37" t="n">
        <v>7952</v>
      </c>
      <c r="O2373" s="37" t="n">
        <v>1</v>
      </c>
      <c r="P2373" s="33" t="s">
        <v>692</v>
      </c>
    </row>
    <row r="2374" customFormat="false" ht="15" hidden="false" customHeight="false" outlineLevel="0" collapsed="false">
      <c r="A2374" s="33" t="s">
        <v>9049</v>
      </c>
      <c r="B2374" s="33" t="s">
        <v>9050</v>
      </c>
      <c r="C2374" s="33" t="s">
        <v>9051</v>
      </c>
      <c r="D2374" s="33" t="s">
        <v>9051</v>
      </c>
      <c r="E2374" s="33" t="s">
        <v>9035</v>
      </c>
      <c r="F2374" s="33" t="s">
        <v>685</v>
      </c>
      <c r="G2374" s="33" t="s">
        <v>686</v>
      </c>
      <c r="H2374" s="33" t="s">
        <v>885</v>
      </c>
      <c r="I2374" s="33" t="n">
        <v>1347</v>
      </c>
      <c r="J2374" s="33" t="s">
        <v>789</v>
      </c>
      <c r="K2374" s="35" t="n">
        <v>86998</v>
      </c>
      <c r="L2374" s="36" t="n">
        <v>6.9</v>
      </c>
      <c r="M2374" s="37" t="n">
        <v>3300</v>
      </c>
      <c r="N2374" s="37" t="n">
        <v>2000</v>
      </c>
      <c r="O2374" s="37" t="n">
        <v>0</v>
      </c>
      <c r="P2374" s="33" t="s">
        <v>760</v>
      </c>
    </row>
    <row r="2375" customFormat="false" ht="15" hidden="false" customHeight="false" outlineLevel="0" collapsed="false">
      <c r="A2375" s="33" t="s">
        <v>9052</v>
      </c>
      <c r="B2375" s="33" t="s">
        <v>9053</v>
      </c>
      <c r="C2375" s="33" t="s">
        <v>9054</v>
      </c>
      <c r="D2375" s="33" t="s">
        <v>9054</v>
      </c>
      <c r="E2375" s="33" t="s">
        <v>9035</v>
      </c>
      <c r="F2375" s="33" t="s">
        <v>685</v>
      </c>
      <c r="G2375" s="33" t="s">
        <v>686</v>
      </c>
      <c r="H2375" s="33" t="s">
        <v>687</v>
      </c>
      <c r="I2375" s="33" t="n">
        <v>1370</v>
      </c>
      <c r="J2375" s="33" t="s">
        <v>789</v>
      </c>
      <c r="K2375" s="35" t="n">
        <v>84242</v>
      </c>
      <c r="L2375" s="36" t="n">
        <v>5.6</v>
      </c>
      <c r="M2375" s="37" t="n">
        <v>600</v>
      </c>
      <c r="N2375" s="37" t="n">
        <v>0</v>
      </c>
      <c r="O2375" s="37" t="n">
        <v>0</v>
      </c>
      <c r="P2375" s="33" t="s">
        <v>692</v>
      </c>
    </row>
    <row r="2376" customFormat="false" ht="15" hidden="false" customHeight="false" outlineLevel="0" collapsed="false">
      <c r="A2376" s="33" t="s">
        <v>9055</v>
      </c>
      <c r="B2376" s="33" t="s">
        <v>9055</v>
      </c>
      <c r="C2376" s="33" t="s">
        <v>9056</v>
      </c>
      <c r="D2376" s="33" t="s">
        <v>9057</v>
      </c>
      <c r="E2376" s="33"/>
      <c r="F2376" s="33" t="s">
        <v>685</v>
      </c>
      <c r="G2376" s="33" t="s">
        <v>686</v>
      </c>
      <c r="H2376" s="33" t="s">
        <v>687</v>
      </c>
      <c r="I2376" s="33" t="n">
        <v>1413</v>
      </c>
      <c r="J2376" s="33" t="s">
        <v>789</v>
      </c>
      <c r="K2376" s="35"/>
      <c r="L2376" s="36"/>
      <c r="M2376" s="37" t="n">
        <v>0</v>
      </c>
      <c r="N2376" s="37" t="n">
        <v>0</v>
      </c>
      <c r="O2376" s="37" t="n">
        <v>0</v>
      </c>
      <c r="P2376" s="33"/>
    </row>
    <row r="2377" customFormat="false" ht="15" hidden="false" customHeight="false" outlineLevel="0" collapsed="false">
      <c r="A2377" s="33" t="s">
        <v>9058</v>
      </c>
      <c r="B2377" s="33" t="s">
        <v>9059</v>
      </c>
      <c r="C2377" s="33" t="s">
        <v>9060</v>
      </c>
      <c r="D2377" s="33" t="s">
        <v>9060</v>
      </c>
      <c r="E2377" s="33" t="s">
        <v>9035</v>
      </c>
      <c r="F2377" s="33" t="s">
        <v>685</v>
      </c>
      <c r="G2377" s="33" t="s">
        <v>686</v>
      </c>
      <c r="H2377" s="33" t="s">
        <v>5197</v>
      </c>
      <c r="I2377" s="33" t="n">
        <v>1506</v>
      </c>
      <c r="J2377" s="33" t="s">
        <v>789</v>
      </c>
      <c r="K2377" s="35"/>
      <c r="L2377" s="36"/>
      <c r="M2377" s="37" t="n">
        <v>5000</v>
      </c>
      <c r="N2377" s="37" t="n">
        <v>10000</v>
      </c>
      <c r="O2377" s="37" t="n">
        <v>0</v>
      </c>
      <c r="P2377" s="33" t="s">
        <v>692</v>
      </c>
    </row>
    <row r="2378" customFormat="false" ht="15" hidden="false" customHeight="false" outlineLevel="0" collapsed="false">
      <c r="A2378" s="33" t="s">
        <v>9061</v>
      </c>
      <c r="B2378" s="33"/>
      <c r="C2378" s="33" t="s">
        <v>9062</v>
      </c>
      <c r="D2378" s="33" t="s">
        <v>9062</v>
      </c>
      <c r="E2378" s="33"/>
      <c r="F2378" s="33" t="s">
        <v>685</v>
      </c>
      <c r="G2378" s="33" t="s">
        <v>686</v>
      </c>
      <c r="H2378" s="33" t="s">
        <v>687</v>
      </c>
      <c r="I2378" s="33" t="n">
        <v>1558</v>
      </c>
      <c r="J2378" s="33" t="s">
        <v>789</v>
      </c>
      <c r="K2378" s="35"/>
      <c r="L2378" s="36"/>
      <c r="M2378" s="37" t="n">
        <v>0</v>
      </c>
      <c r="N2378" s="37" t="n">
        <v>0</v>
      </c>
      <c r="O2378" s="37" t="n">
        <v>0</v>
      </c>
      <c r="P2378" s="33"/>
    </row>
    <row r="2379" customFormat="false" ht="15" hidden="false" customHeight="false" outlineLevel="0" collapsed="false">
      <c r="A2379" s="33" t="s">
        <v>9063</v>
      </c>
      <c r="B2379" s="33" t="s">
        <v>9063</v>
      </c>
      <c r="C2379" s="33" t="s">
        <v>9064</v>
      </c>
      <c r="D2379" s="33" t="s">
        <v>9064</v>
      </c>
      <c r="E2379" s="33"/>
      <c r="F2379" s="33" t="s">
        <v>685</v>
      </c>
      <c r="G2379" s="33" t="s">
        <v>686</v>
      </c>
      <c r="H2379" s="33" t="s">
        <v>687</v>
      </c>
      <c r="I2379" s="33" t="n">
        <v>1654</v>
      </c>
      <c r="J2379" s="33" t="s">
        <v>789</v>
      </c>
      <c r="K2379" s="35"/>
      <c r="L2379" s="36"/>
      <c r="M2379" s="37" t="n">
        <v>0</v>
      </c>
      <c r="N2379" s="37" t="n">
        <v>0</v>
      </c>
      <c r="O2379" s="37" t="n">
        <v>0</v>
      </c>
      <c r="P2379" s="33"/>
    </row>
    <row r="2380" customFormat="false" ht="15" hidden="false" customHeight="false" outlineLevel="0" collapsed="false">
      <c r="A2380" s="33" t="s">
        <v>9065</v>
      </c>
      <c r="B2380" s="33" t="s">
        <v>9066</v>
      </c>
      <c r="C2380" s="33" t="s">
        <v>9067</v>
      </c>
      <c r="D2380" s="33" t="s">
        <v>9068</v>
      </c>
      <c r="E2380" s="33" t="s">
        <v>9035</v>
      </c>
      <c r="F2380" s="33" t="s">
        <v>685</v>
      </c>
      <c r="G2380" s="33" t="s">
        <v>686</v>
      </c>
      <c r="H2380" s="33" t="s">
        <v>687</v>
      </c>
      <c r="I2380" s="33" t="n">
        <v>1726</v>
      </c>
      <c r="J2380" s="33" t="s">
        <v>789</v>
      </c>
      <c r="K2380" s="35" t="n">
        <v>87949</v>
      </c>
      <c r="L2380" s="36" t="n">
        <v>5.1</v>
      </c>
      <c r="M2380" s="37" t="n">
        <v>1500</v>
      </c>
      <c r="N2380" s="37" t="n">
        <v>200</v>
      </c>
      <c r="O2380" s="37" t="n">
        <v>0</v>
      </c>
      <c r="P2380" s="33" t="s">
        <v>760</v>
      </c>
    </row>
    <row r="2381" customFormat="false" ht="15" hidden="false" customHeight="false" outlineLevel="0" collapsed="false">
      <c r="A2381" s="33" t="s">
        <v>9069</v>
      </c>
      <c r="B2381" s="33"/>
      <c r="C2381" s="33" t="s">
        <v>9070</v>
      </c>
      <c r="D2381" s="33" t="s">
        <v>9071</v>
      </c>
      <c r="E2381" s="33" t="s">
        <v>9035</v>
      </c>
      <c r="F2381" s="33" t="s">
        <v>685</v>
      </c>
      <c r="G2381" s="33" t="s">
        <v>884</v>
      </c>
      <c r="H2381" s="33" t="s">
        <v>885</v>
      </c>
      <c r="I2381" s="33" t="n">
        <v>1753</v>
      </c>
      <c r="J2381" s="33" t="s">
        <v>789</v>
      </c>
      <c r="K2381" s="35" t="n">
        <v>86351</v>
      </c>
      <c r="L2381" s="36" t="n">
        <v>7.5</v>
      </c>
      <c r="M2381" s="37" t="n">
        <v>0</v>
      </c>
      <c r="N2381" s="37" t="n">
        <v>0</v>
      </c>
      <c r="O2381" s="37" t="n">
        <v>0</v>
      </c>
      <c r="P2381" s="33" t="s">
        <v>760</v>
      </c>
    </row>
    <row r="2382" customFormat="false" ht="15" hidden="false" customHeight="false" outlineLevel="0" collapsed="false">
      <c r="A2382" s="33" t="s">
        <v>9072</v>
      </c>
      <c r="B2382" s="33" t="s">
        <v>9073</v>
      </c>
      <c r="C2382" s="33" t="s">
        <v>9074</v>
      </c>
      <c r="D2382" s="33" t="s">
        <v>9071</v>
      </c>
      <c r="E2382" s="33" t="s">
        <v>9035</v>
      </c>
      <c r="F2382" s="33" t="s">
        <v>685</v>
      </c>
      <c r="G2382" s="33" t="s">
        <v>686</v>
      </c>
      <c r="H2382" s="33" t="s">
        <v>687</v>
      </c>
      <c r="I2382" s="33" t="n">
        <v>1757</v>
      </c>
      <c r="J2382" s="33" t="s">
        <v>789</v>
      </c>
      <c r="K2382" s="35" t="n">
        <v>86351</v>
      </c>
      <c r="L2382" s="36" t="n">
        <v>7.5</v>
      </c>
      <c r="M2382" s="37" t="n">
        <v>3800</v>
      </c>
      <c r="N2382" s="37" t="n">
        <v>3000</v>
      </c>
      <c r="O2382" s="37" t="n">
        <v>0</v>
      </c>
      <c r="P2382" s="33" t="s">
        <v>742</v>
      </c>
    </row>
    <row r="2383" customFormat="false" ht="15" hidden="false" customHeight="false" outlineLevel="0" collapsed="false">
      <c r="A2383" s="33" t="s">
        <v>9075</v>
      </c>
      <c r="B2383" s="33" t="s">
        <v>9076</v>
      </c>
      <c r="C2383" s="33" t="s">
        <v>9077</v>
      </c>
      <c r="D2383" s="33" t="s">
        <v>9077</v>
      </c>
      <c r="E2383" s="33" t="s">
        <v>9035</v>
      </c>
      <c r="F2383" s="33" t="s">
        <v>685</v>
      </c>
      <c r="G2383" s="33" t="s">
        <v>686</v>
      </c>
      <c r="H2383" s="33" t="s">
        <v>687</v>
      </c>
      <c r="I2383" s="33" t="n">
        <v>1760</v>
      </c>
      <c r="J2383" s="33" t="s">
        <v>789</v>
      </c>
      <c r="K2383" s="35" t="n">
        <v>57016</v>
      </c>
      <c r="L2383" s="36" t="n">
        <v>0</v>
      </c>
      <c r="M2383" s="37" t="n">
        <v>540</v>
      </c>
      <c r="N2383" s="37" t="n">
        <v>1855</v>
      </c>
      <c r="O2383" s="37" t="n">
        <v>0</v>
      </c>
      <c r="P2383" s="33" t="s">
        <v>760</v>
      </c>
    </row>
    <row r="2384" customFormat="false" ht="15" hidden="false" customHeight="false" outlineLevel="0" collapsed="false">
      <c r="A2384" s="33" t="s">
        <v>9078</v>
      </c>
      <c r="B2384" s="33" t="s">
        <v>9079</v>
      </c>
      <c r="C2384" s="33" t="s">
        <v>9080</v>
      </c>
      <c r="D2384" s="33" t="s">
        <v>9081</v>
      </c>
      <c r="E2384" s="33" t="s">
        <v>9035</v>
      </c>
      <c r="F2384" s="33" t="s">
        <v>883</v>
      </c>
      <c r="G2384" s="33" t="s">
        <v>686</v>
      </c>
      <c r="H2384" s="33" t="s">
        <v>7322</v>
      </c>
      <c r="I2384" s="33" t="n">
        <v>1823</v>
      </c>
      <c r="J2384" s="33" t="s">
        <v>789</v>
      </c>
      <c r="K2384" s="35" t="n">
        <v>78284</v>
      </c>
      <c r="L2384" s="36" t="n">
        <v>5</v>
      </c>
      <c r="M2384" s="37" t="n">
        <v>0</v>
      </c>
      <c r="N2384" s="37" t="n">
        <v>1500</v>
      </c>
      <c r="O2384" s="37" t="n">
        <v>0</v>
      </c>
      <c r="P2384" s="33" t="s">
        <v>1623</v>
      </c>
    </row>
    <row r="2385" customFormat="false" ht="15" hidden="false" customHeight="false" outlineLevel="0" collapsed="false">
      <c r="A2385" s="33" t="s">
        <v>9082</v>
      </c>
      <c r="B2385" s="33" t="s">
        <v>9082</v>
      </c>
      <c r="C2385" s="33" t="s">
        <v>9083</v>
      </c>
      <c r="D2385" s="33" t="s">
        <v>9083</v>
      </c>
      <c r="E2385" s="33"/>
      <c r="F2385" s="33" t="s">
        <v>685</v>
      </c>
      <c r="G2385" s="33" t="s">
        <v>686</v>
      </c>
      <c r="H2385" s="33" t="s">
        <v>687</v>
      </c>
      <c r="I2385" s="33" t="n">
        <v>1823</v>
      </c>
      <c r="J2385" s="33" t="s">
        <v>789</v>
      </c>
      <c r="K2385" s="35"/>
      <c r="L2385" s="36"/>
      <c r="M2385" s="37" t="n">
        <v>0</v>
      </c>
      <c r="N2385" s="37" t="n">
        <v>0</v>
      </c>
      <c r="O2385" s="37" t="n">
        <v>0</v>
      </c>
      <c r="P2385" s="33"/>
    </row>
    <row r="2386" customFormat="false" ht="15" hidden="false" customHeight="false" outlineLevel="0" collapsed="false">
      <c r="A2386" s="33" t="s">
        <v>9084</v>
      </c>
      <c r="B2386" s="33" t="s">
        <v>9085</v>
      </c>
      <c r="C2386" s="33" t="s">
        <v>8481</v>
      </c>
      <c r="D2386" s="33" t="s">
        <v>8481</v>
      </c>
      <c r="E2386" s="33" t="s">
        <v>9035</v>
      </c>
      <c r="F2386" s="33" t="s">
        <v>685</v>
      </c>
      <c r="G2386" s="33" t="s">
        <v>686</v>
      </c>
      <c r="H2386" s="33" t="s">
        <v>687</v>
      </c>
      <c r="I2386" s="33" t="n">
        <v>1838</v>
      </c>
      <c r="J2386" s="33" t="s">
        <v>789</v>
      </c>
      <c r="K2386" s="35" t="n">
        <v>79255</v>
      </c>
      <c r="L2386" s="36" t="n">
        <v>4.6</v>
      </c>
      <c r="M2386" s="37" t="n">
        <v>4500</v>
      </c>
      <c r="N2386" s="37" t="n">
        <v>4000</v>
      </c>
      <c r="O2386" s="37" t="n">
        <v>0</v>
      </c>
      <c r="P2386" s="33" t="s">
        <v>692</v>
      </c>
    </row>
    <row r="2387" customFormat="false" ht="15" hidden="false" customHeight="false" outlineLevel="0" collapsed="false">
      <c r="A2387" s="33" t="s">
        <v>9086</v>
      </c>
      <c r="B2387" s="33" t="s">
        <v>9087</v>
      </c>
      <c r="C2387" s="33" t="s">
        <v>9088</v>
      </c>
      <c r="D2387" s="33" t="s">
        <v>9089</v>
      </c>
      <c r="E2387" s="33" t="s">
        <v>9035</v>
      </c>
      <c r="F2387" s="33" t="s">
        <v>685</v>
      </c>
      <c r="G2387" s="33" t="s">
        <v>686</v>
      </c>
      <c r="H2387" s="33" t="s">
        <v>1003</v>
      </c>
      <c r="I2387" s="33" t="n">
        <v>1857</v>
      </c>
      <c r="J2387" s="33" t="s">
        <v>789</v>
      </c>
      <c r="K2387" s="35" t="n">
        <v>94996</v>
      </c>
      <c r="L2387" s="36" t="n">
        <v>9</v>
      </c>
      <c r="M2387" s="37" t="n">
        <v>0</v>
      </c>
      <c r="N2387" s="37" t="n">
        <v>12000</v>
      </c>
      <c r="O2387" s="37" t="n">
        <v>1</v>
      </c>
      <c r="P2387" s="33" t="s">
        <v>700</v>
      </c>
    </row>
    <row r="2388" customFormat="false" ht="15" hidden="false" customHeight="false" outlineLevel="0" collapsed="false">
      <c r="A2388" s="33" t="s">
        <v>9090</v>
      </c>
      <c r="B2388" s="33" t="s">
        <v>9091</v>
      </c>
      <c r="C2388" s="33" t="s">
        <v>9092</v>
      </c>
      <c r="D2388" s="33" t="s">
        <v>9092</v>
      </c>
      <c r="E2388" s="33" t="s">
        <v>9035</v>
      </c>
      <c r="F2388" s="33" t="s">
        <v>685</v>
      </c>
      <c r="G2388" s="33" t="s">
        <v>686</v>
      </c>
      <c r="H2388" s="33" t="s">
        <v>687</v>
      </c>
      <c r="I2388" s="33" t="n">
        <v>1870</v>
      </c>
      <c r="J2388" s="33" t="s">
        <v>789</v>
      </c>
      <c r="K2388" s="35" t="n">
        <v>94978</v>
      </c>
      <c r="L2388" s="36" t="n">
        <v>9</v>
      </c>
      <c r="M2388" s="37" t="n">
        <v>1042</v>
      </c>
      <c r="N2388" s="37" t="n">
        <v>24200</v>
      </c>
      <c r="O2388" s="37" t="n">
        <v>0</v>
      </c>
      <c r="P2388" s="33" t="s">
        <v>700</v>
      </c>
    </row>
    <row r="2389" customFormat="false" ht="15" hidden="false" customHeight="false" outlineLevel="0" collapsed="false">
      <c r="A2389" s="33" t="s">
        <v>9093</v>
      </c>
      <c r="B2389" s="33" t="s">
        <v>9094</v>
      </c>
      <c r="C2389" s="33" t="s">
        <v>9095</v>
      </c>
      <c r="D2389" s="33" t="s">
        <v>9096</v>
      </c>
      <c r="E2389" s="33" t="s">
        <v>9035</v>
      </c>
      <c r="F2389" s="33" t="s">
        <v>883</v>
      </c>
      <c r="G2389" s="33" t="s">
        <v>686</v>
      </c>
      <c r="H2389" s="33" t="s">
        <v>7322</v>
      </c>
      <c r="I2389" s="33" t="n">
        <v>1872</v>
      </c>
      <c r="J2389" s="33" t="s">
        <v>789</v>
      </c>
      <c r="K2389" s="35" t="n">
        <v>94575</v>
      </c>
      <c r="L2389" s="36" t="n">
        <v>9</v>
      </c>
      <c r="M2389" s="37" t="n">
        <v>0</v>
      </c>
      <c r="N2389" s="37" t="n">
        <v>500</v>
      </c>
      <c r="O2389" s="37" t="n">
        <v>0</v>
      </c>
      <c r="P2389" s="33" t="s">
        <v>9097</v>
      </c>
    </row>
    <row r="2390" customFormat="false" ht="15" hidden="false" customHeight="false" outlineLevel="0" collapsed="false">
      <c r="A2390" s="33" t="s">
        <v>9098</v>
      </c>
      <c r="B2390" s="33" t="s">
        <v>9099</v>
      </c>
      <c r="C2390" s="33" t="s">
        <v>9100</v>
      </c>
      <c r="D2390" s="33" t="s">
        <v>9096</v>
      </c>
      <c r="E2390" s="33" t="s">
        <v>9035</v>
      </c>
      <c r="F2390" s="33" t="s">
        <v>685</v>
      </c>
      <c r="G2390" s="33" t="s">
        <v>686</v>
      </c>
      <c r="H2390" s="33" t="s">
        <v>904</v>
      </c>
      <c r="I2390" s="33" t="n">
        <v>1873</v>
      </c>
      <c r="J2390" s="33" t="s">
        <v>789</v>
      </c>
      <c r="K2390" s="35" t="n">
        <v>94553</v>
      </c>
      <c r="L2390" s="36" t="n">
        <v>8.9</v>
      </c>
      <c r="M2390" s="37" t="n">
        <v>500</v>
      </c>
      <c r="N2390" s="37" t="n">
        <v>66862</v>
      </c>
      <c r="O2390" s="37" t="n">
        <v>0</v>
      </c>
      <c r="P2390" s="33" t="s">
        <v>742</v>
      </c>
    </row>
    <row r="2391" customFormat="false" ht="15" hidden="false" customHeight="false" outlineLevel="0" collapsed="false">
      <c r="A2391" s="33" t="s">
        <v>9101</v>
      </c>
      <c r="B2391" s="33" t="s">
        <v>9102</v>
      </c>
      <c r="C2391" s="33" t="s">
        <v>9103</v>
      </c>
      <c r="D2391" s="33" t="s">
        <v>9096</v>
      </c>
      <c r="E2391" s="33" t="s">
        <v>9035</v>
      </c>
      <c r="F2391" s="33" t="s">
        <v>685</v>
      </c>
      <c r="G2391" s="33" t="s">
        <v>686</v>
      </c>
      <c r="H2391" s="33" t="s">
        <v>740</v>
      </c>
      <c r="I2391" s="33" t="n">
        <v>1876</v>
      </c>
      <c r="J2391" s="33" t="s">
        <v>789</v>
      </c>
      <c r="K2391" s="35" t="n">
        <v>94553</v>
      </c>
      <c r="L2391" s="36" t="n">
        <v>8.9</v>
      </c>
      <c r="M2391" s="37" t="n">
        <v>18000</v>
      </c>
      <c r="N2391" s="37" t="n">
        <v>44000</v>
      </c>
      <c r="O2391" s="37" t="n">
        <v>0</v>
      </c>
      <c r="P2391" s="33" t="s">
        <v>742</v>
      </c>
    </row>
    <row r="2392" customFormat="false" ht="15" hidden="false" customHeight="false" outlineLevel="0" collapsed="false">
      <c r="A2392" s="33" t="s">
        <v>9104</v>
      </c>
      <c r="B2392" s="33" t="s">
        <v>9105</v>
      </c>
      <c r="C2392" s="33" t="s">
        <v>9106</v>
      </c>
      <c r="D2392" s="33" t="s">
        <v>9096</v>
      </c>
      <c r="E2392" s="33" t="s">
        <v>9035</v>
      </c>
      <c r="F2392" s="33" t="s">
        <v>685</v>
      </c>
      <c r="G2392" s="33" t="s">
        <v>686</v>
      </c>
      <c r="H2392" s="33" t="s">
        <v>9107</v>
      </c>
      <c r="I2392" s="33" t="n">
        <v>1877</v>
      </c>
      <c r="J2392" s="33" t="s">
        <v>789</v>
      </c>
      <c r="K2392" s="35" t="n">
        <v>94675</v>
      </c>
      <c r="L2392" s="36" t="n">
        <v>9</v>
      </c>
      <c r="M2392" s="37" t="n">
        <v>28714</v>
      </c>
      <c r="N2392" s="37" t="n">
        <v>5794</v>
      </c>
      <c r="O2392" s="37" t="n">
        <v>19</v>
      </c>
      <c r="P2392" s="33" t="s">
        <v>692</v>
      </c>
    </row>
    <row r="2393" customFormat="false" ht="15" hidden="false" customHeight="false" outlineLevel="0" collapsed="false">
      <c r="A2393" s="33" t="s">
        <v>9108</v>
      </c>
      <c r="B2393" s="33" t="s">
        <v>9109</v>
      </c>
      <c r="C2393" s="33" t="s">
        <v>9110</v>
      </c>
      <c r="D2393" s="33" t="s">
        <v>9110</v>
      </c>
      <c r="E2393" s="33" t="s">
        <v>9035</v>
      </c>
      <c r="F2393" s="33" t="s">
        <v>685</v>
      </c>
      <c r="G2393" s="33" t="s">
        <v>686</v>
      </c>
      <c r="H2393" s="33" t="s">
        <v>687</v>
      </c>
      <c r="I2393" s="33" t="n">
        <v>1898</v>
      </c>
      <c r="J2393" s="33" t="s">
        <v>789</v>
      </c>
      <c r="K2393" s="35" t="n">
        <v>86036</v>
      </c>
      <c r="L2393" s="36" t="n">
        <v>7.6</v>
      </c>
      <c r="M2393" s="37" t="n">
        <v>3000</v>
      </c>
      <c r="N2393" s="37" t="n">
        <v>2000</v>
      </c>
      <c r="O2393" s="37" t="n">
        <v>1</v>
      </c>
      <c r="P2393" s="33" t="s">
        <v>692</v>
      </c>
    </row>
    <row r="2394" customFormat="false" ht="15" hidden="false" customHeight="false" outlineLevel="0" collapsed="false">
      <c r="A2394" s="33" t="s">
        <v>9111</v>
      </c>
      <c r="B2394" s="33" t="s">
        <v>9112</v>
      </c>
      <c r="C2394" s="33" t="s">
        <v>9113</v>
      </c>
      <c r="D2394" s="33" t="s">
        <v>9114</v>
      </c>
      <c r="E2394" s="33" t="s">
        <v>9035</v>
      </c>
      <c r="F2394" s="33" t="s">
        <v>883</v>
      </c>
      <c r="G2394" s="33" t="s">
        <v>686</v>
      </c>
      <c r="H2394" s="33" t="s">
        <v>7322</v>
      </c>
      <c r="I2394" s="33" t="n">
        <v>1899</v>
      </c>
      <c r="J2394" s="33" t="s">
        <v>789</v>
      </c>
      <c r="K2394" s="35" t="n">
        <v>82137</v>
      </c>
      <c r="L2394" s="36" t="n">
        <v>5.5</v>
      </c>
      <c r="M2394" s="37" t="n">
        <v>0</v>
      </c>
      <c r="N2394" s="37" t="n">
        <v>1000</v>
      </c>
      <c r="O2394" s="37" t="n">
        <v>0</v>
      </c>
      <c r="P2394" s="33" t="s">
        <v>9097</v>
      </c>
    </row>
    <row r="2395" customFormat="false" ht="15" hidden="false" customHeight="false" outlineLevel="0" collapsed="false">
      <c r="A2395" s="33" t="s">
        <v>9115</v>
      </c>
      <c r="B2395" s="33" t="s">
        <v>9116</v>
      </c>
      <c r="C2395" s="33" t="s">
        <v>9117</v>
      </c>
      <c r="D2395" s="33" t="s">
        <v>9117</v>
      </c>
      <c r="E2395" s="33" t="s">
        <v>9035</v>
      </c>
      <c r="F2395" s="33" t="s">
        <v>685</v>
      </c>
      <c r="G2395" s="33" t="s">
        <v>686</v>
      </c>
      <c r="H2395" s="33" t="s">
        <v>687</v>
      </c>
      <c r="I2395" s="33" t="n">
        <v>1899</v>
      </c>
      <c r="J2395" s="33" t="s">
        <v>789</v>
      </c>
      <c r="K2395" s="35" t="n">
        <v>81808</v>
      </c>
      <c r="L2395" s="36" t="n">
        <v>6.6</v>
      </c>
      <c r="M2395" s="37" t="n">
        <v>10900</v>
      </c>
      <c r="N2395" s="37" t="n">
        <v>4250</v>
      </c>
      <c r="O2395" s="37" t="n">
        <v>0</v>
      </c>
      <c r="P2395" s="33" t="s">
        <v>688</v>
      </c>
    </row>
    <row r="2396" customFormat="false" ht="15" hidden="false" customHeight="false" outlineLevel="0" collapsed="false">
      <c r="A2396" s="33" t="s">
        <v>9118</v>
      </c>
      <c r="B2396" s="33" t="s">
        <v>9119</v>
      </c>
      <c r="C2396" s="33" t="s">
        <v>9120</v>
      </c>
      <c r="D2396" s="33" t="s">
        <v>9120</v>
      </c>
      <c r="E2396" s="33" t="s">
        <v>9035</v>
      </c>
      <c r="F2396" s="33" t="s">
        <v>685</v>
      </c>
      <c r="G2396" s="33" t="s">
        <v>686</v>
      </c>
      <c r="H2396" s="33" t="s">
        <v>764</v>
      </c>
      <c r="I2396" s="33" t="n">
        <v>1904</v>
      </c>
      <c r="J2396" s="33" t="s">
        <v>789</v>
      </c>
      <c r="K2396" s="35" t="n">
        <v>75755</v>
      </c>
      <c r="L2396" s="36" t="n">
        <v>6.9</v>
      </c>
      <c r="M2396" s="37" t="n">
        <v>9500</v>
      </c>
      <c r="N2396" s="37" t="n">
        <v>16000</v>
      </c>
      <c r="O2396" s="37" t="n">
        <v>0</v>
      </c>
      <c r="P2396" s="33" t="s">
        <v>760</v>
      </c>
    </row>
    <row r="2397" customFormat="false" ht="15" hidden="false" customHeight="false" outlineLevel="0" collapsed="false">
      <c r="A2397" s="33" t="s">
        <v>9121</v>
      </c>
      <c r="B2397" s="33" t="s">
        <v>9122</v>
      </c>
      <c r="C2397" s="33" t="s">
        <v>9123</v>
      </c>
      <c r="D2397" s="33" t="s">
        <v>9124</v>
      </c>
      <c r="E2397" s="33" t="s">
        <v>9035</v>
      </c>
      <c r="F2397" s="33" t="s">
        <v>685</v>
      </c>
      <c r="G2397" s="33" t="s">
        <v>686</v>
      </c>
      <c r="H2397" s="33" t="s">
        <v>1003</v>
      </c>
      <c r="I2397" s="33" t="n">
        <v>1905</v>
      </c>
      <c r="J2397" s="33" t="s">
        <v>789</v>
      </c>
      <c r="K2397" s="35" t="n">
        <v>81975</v>
      </c>
      <c r="L2397" s="36" t="n">
        <v>5.4</v>
      </c>
      <c r="M2397" s="37" t="n">
        <v>22463</v>
      </c>
      <c r="N2397" s="37" t="n">
        <v>34372</v>
      </c>
      <c r="O2397" s="37" t="n">
        <v>8</v>
      </c>
      <c r="P2397" s="33" t="s">
        <v>688</v>
      </c>
    </row>
    <row r="2398" customFormat="false" ht="15" hidden="false" customHeight="false" outlineLevel="0" collapsed="false">
      <c r="A2398" s="33" t="s">
        <v>9125</v>
      </c>
      <c r="B2398" s="33" t="s">
        <v>9126</v>
      </c>
      <c r="C2398" s="33" t="s">
        <v>9127</v>
      </c>
      <c r="D2398" s="33" t="s">
        <v>9128</v>
      </c>
      <c r="E2398" s="33" t="s">
        <v>9035</v>
      </c>
      <c r="F2398" s="33" t="s">
        <v>685</v>
      </c>
      <c r="G2398" s="33" t="s">
        <v>686</v>
      </c>
      <c r="H2398" s="33" t="s">
        <v>687</v>
      </c>
      <c r="I2398" s="33" t="n">
        <v>1906</v>
      </c>
      <c r="J2398" s="33" t="s">
        <v>789</v>
      </c>
      <c r="K2398" s="35" t="n">
        <v>87287</v>
      </c>
      <c r="L2398" s="36" t="n">
        <v>7.9</v>
      </c>
      <c r="M2398" s="37" t="n">
        <v>20176</v>
      </c>
      <c r="N2398" s="37" t="n">
        <v>17917</v>
      </c>
      <c r="O2398" s="37" t="n">
        <v>0</v>
      </c>
      <c r="P2398" s="33" t="s">
        <v>688</v>
      </c>
    </row>
    <row r="2399" customFormat="false" ht="15" hidden="false" customHeight="false" outlineLevel="0" collapsed="false">
      <c r="A2399" s="33" t="s">
        <v>9129</v>
      </c>
      <c r="B2399" s="33" t="s">
        <v>9130</v>
      </c>
      <c r="C2399" s="33" t="s">
        <v>9131</v>
      </c>
      <c r="D2399" s="33" t="s">
        <v>9132</v>
      </c>
      <c r="E2399" s="33" t="s">
        <v>9035</v>
      </c>
      <c r="F2399" s="33" t="s">
        <v>685</v>
      </c>
      <c r="G2399" s="33" t="s">
        <v>686</v>
      </c>
      <c r="H2399" s="33" t="s">
        <v>687</v>
      </c>
      <c r="I2399" s="33" t="n">
        <v>1908</v>
      </c>
      <c r="J2399" s="33" t="s">
        <v>789</v>
      </c>
      <c r="K2399" s="35" t="n">
        <v>76410</v>
      </c>
      <c r="L2399" s="36" t="n">
        <v>4.3</v>
      </c>
      <c r="M2399" s="37" t="n">
        <v>500</v>
      </c>
      <c r="N2399" s="37" t="n">
        <v>500</v>
      </c>
      <c r="O2399" s="37" t="n">
        <v>0</v>
      </c>
      <c r="P2399" s="33" t="s">
        <v>760</v>
      </c>
    </row>
    <row r="2400" customFormat="false" ht="15" hidden="false" customHeight="false" outlineLevel="0" collapsed="false">
      <c r="A2400" s="33" t="s">
        <v>9133</v>
      </c>
      <c r="B2400" s="33" t="s">
        <v>9134</v>
      </c>
      <c r="C2400" s="33" t="s">
        <v>9135</v>
      </c>
      <c r="D2400" s="33" t="s">
        <v>9135</v>
      </c>
      <c r="E2400" s="33" t="s">
        <v>9035</v>
      </c>
      <c r="F2400" s="33" t="s">
        <v>685</v>
      </c>
      <c r="G2400" s="33" t="s">
        <v>686</v>
      </c>
      <c r="H2400" s="33" t="s">
        <v>1003</v>
      </c>
      <c r="I2400" s="33" t="n">
        <v>1913</v>
      </c>
      <c r="J2400" s="33" t="s">
        <v>789</v>
      </c>
      <c r="K2400" s="35" t="n">
        <v>79944</v>
      </c>
      <c r="L2400" s="36" t="n">
        <v>5.8</v>
      </c>
      <c r="M2400" s="37" t="n">
        <v>2631</v>
      </c>
      <c r="N2400" s="37" t="n">
        <v>12031</v>
      </c>
      <c r="O2400" s="37" t="n">
        <v>0</v>
      </c>
      <c r="P2400" s="33" t="s">
        <v>688</v>
      </c>
    </row>
    <row r="2401" customFormat="false" ht="15" hidden="false" customHeight="false" outlineLevel="0" collapsed="false">
      <c r="A2401" s="33" t="s">
        <v>9136</v>
      </c>
      <c r="B2401" s="33" t="s">
        <v>9137</v>
      </c>
      <c r="C2401" s="33" t="s">
        <v>9138</v>
      </c>
      <c r="D2401" s="33" t="s">
        <v>9139</v>
      </c>
      <c r="E2401" s="33" t="s">
        <v>9035</v>
      </c>
      <c r="F2401" s="33" t="s">
        <v>685</v>
      </c>
      <c r="G2401" s="33" t="s">
        <v>686</v>
      </c>
      <c r="H2401" s="33" t="s">
        <v>687</v>
      </c>
      <c r="I2401" s="33" t="n">
        <v>1930</v>
      </c>
      <c r="J2401" s="33" t="s">
        <v>789</v>
      </c>
      <c r="K2401" s="35" t="n">
        <v>86444</v>
      </c>
      <c r="L2401" s="36" t="n">
        <v>6.3</v>
      </c>
      <c r="M2401" s="37" t="n">
        <v>2500</v>
      </c>
      <c r="N2401" s="37" t="n">
        <v>2000</v>
      </c>
      <c r="O2401" s="37" t="n">
        <v>0</v>
      </c>
      <c r="P2401" s="33" t="s">
        <v>760</v>
      </c>
    </row>
    <row r="2402" customFormat="false" ht="15" hidden="false" customHeight="false" outlineLevel="0" collapsed="false">
      <c r="A2402" s="33" t="s">
        <v>9140</v>
      </c>
      <c r="B2402" s="33" t="s">
        <v>9141</v>
      </c>
      <c r="C2402" s="33" t="s">
        <v>9142</v>
      </c>
      <c r="D2402" s="33" t="s">
        <v>9143</v>
      </c>
      <c r="E2402" s="33" t="s">
        <v>9035</v>
      </c>
      <c r="F2402" s="33" t="s">
        <v>685</v>
      </c>
      <c r="G2402" s="33" t="s">
        <v>686</v>
      </c>
      <c r="H2402" s="33" t="s">
        <v>687</v>
      </c>
      <c r="I2402" s="33" t="n">
        <v>2003</v>
      </c>
      <c r="J2402" s="33" t="s">
        <v>789</v>
      </c>
      <c r="K2402" s="35"/>
      <c r="L2402" s="36"/>
      <c r="M2402" s="37" t="n">
        <v>4500</v>
      </c>
      <c r="N2402" s="37" t="n">
        <v>240</v>
      </c>
      <c r="O2402" s="37" t="n">
        <v>0</v>
      </c>
      <c r="P2402" s="33" t="s">
        <v>688</v>
      </c>
    </row>
    <row r="2403" customFormat="false" ht="15" hidden="false" customHeight="false" outlineLevel="0" collapsed="false">
      <c r="A2403" s="33" t="s">
        <v>9144</v>
      </c>
      <c r="B2403" s="33"/>
      <c r="C2403" s="33" t="s">
        <v>9143</v>
      </c>
      <c r="D2403" s="33" t="s">
        <v>9143</v>
      </c>
      <c r="E2403" s="33" t="s">
        <v>9035</v>
      </c>
      <c r="F2403" s="33" t="s">
        <v>883</v>
      </c>
      <c r="G2403" s="33" t="s">
        <v>686</v>
      </c>
      <c r="H2403" s="33" t="s">
        <v>687</v>
      </c>
      <c r="I2403" s="33" t="n">
        <v>2003</v>
      </c>
      <c r="J2403" s="33" t="s">
        <v>789</v>
      </c>
      <c r="K2403" s="35"/>
      <c r="L2403" s="36"/>
      <c r="M2403" s="37" t="n">
        <v>1277</v>
      </c>
      <c r="N2403" s="37" t="n">
        <v>200</v>
      </c>
      <c r="O2403" s="37" t="n">
        <v>0</v>
      </c>
      <c r="P2403" s="33" t="s">
        <v>1623</v>
      </c>
    </row>
    <row r="2404" customFormat="false" ht="15" hidden="false" customHeight="false" outlineLevel="0" collapsed="false">
      <c r="A2404" s="33" t="s">
        <v>9145</v>
      </c>
      <c r="B2404" s="33" t="s">
        <v>9146</v>
      </c>
      <c r="C2404" s="33" t="s">
        <v>9147</v>
      </c>
      <c r="D2404" s="33" t="s">
        <v>9147</v>
      </c>
      <c r="E2404" s="33" t="s">
        <v>9035</v>
      </c>
      <c r="F2404" s="33" t="s">
        <v>685</v>
      </c>
      <c r="G2404" s="33" t="s">
        <v>686</v>
      </c>
      <c r="H2404" s="33" t="s">
        <v>687</v>
      </c>
      <c r="I2404" s="33" t="n">
        <v>2019</v>
      </c>
      <c r="J2404" s="33" t="s">
        <v>789</v>
      </c>
      <c r="K2404" s="35"/>
      <c r="L2404" s="36"/>
      <c r="M2404" s="37" t="n">
        <v>4200</v>
      </c>
      <c r="N2404" s="37" t="n">
        <v>1700</v>
      </c>
      <c r="O2404" s="37" t="n">
        <v>0</v>
      </c>
      <c r="P2404" s="33" t="s">
        <v>700</v>
      </c>
    </row>
    <row r="2405" customFormat="false" ht="15" hidden="false" customHeight="false" outlineLevel="0" collapsed="false">
      <c r="A2405" s="33" t="s">
        <v>9148</v>
      </c>
      <c r="B2405" s="33"/>
      <c r="C2405" s="33" t="s">
        <v>9149</v>
      </c>
      <c r="D2405" s="33" t="s">
        <v>9150</v>
      </c>
      <c r="E2405" s="33" t="s">
        <v>9035</v>
      </c>
      <c r="F2405" s="33" t="s">
        <v>685</v>
      </c>
      <c r="G2405" s="33" t="s">
        <v>686</v>
      </c>
      <c r="H2405" s="33" t="s">
        <v>687</v>
      </c>
      <c r="I2405" s="33" t="n">
        <v>2052</v>
      </c>
      <c r="J2405" s="33" t="s">
        <v>789</v>
      </c>
      <c r="K2405" s="35"/>
      <c r="L2405" s="36"/>
      <c r="M2405" s="37" t="n">
        <v>300</v>
      </c>
      <c r="N2405" s="37" t="n">
        <v>150</v>
      </c>
      <c r="O2405" s="37" t="n">
        <v>0</v>
      </c>
      <c r="P2405" s="33" t="s">
        <v>692</v>
      </c>
    </row>
    <row r="2406" customFormat="false" ht="15" hidden="false" customHeight="false" outlineLevel="0" collapsed="false">
      <c r="A2406" s="33" t="s">
        <v>9151</v>
      </c>
      <c r="B2406" s="33" t="s">
        <v>9152</v>
      </c>
      <c r="C2406" s="33" t="s">
        <v>9153</v>
      </c>
      <c r="D2406" s="33" t="s">
        <v>9153</v>
      </c>
      <c r="E2406" s="33" t="s">
        <v>9035</v>
      </c>
      <c r="F2406" s="33" t="s">
        <v>685</v>
      </c>
      <c r="G2406" s="33" t="s">
        <v>686</v>
      </c>
      <c r="H2406" s="33" t="s">
        <v>733</v>
      </c>
      <c r="I2406" s="33" t="n">
        <v>2061</v>
      </c>
      <c r="J2406" s="33" t="s">
        <v>789</v>
      </c>
      <c r="K2406" s="35"/>
      <c r="L2406" s="36"/>
      <c r="M2406" s="37" t="n">
        <v>1000</v>
      </c>
      <c r="N2406" s="37" t="n">
        <v>2000</v>
      </c>
      <c r="O2406" s="37" t="n">
        <v>0</v>
      </c>
      <c r="P2406" s="33" t="s">
        <v>692</v>
      </c>
    </row>
    <row r="2407" customFormat="false" ht="15" hidden="false" customHeight="false" outlineLevel="0" collapsed="false">
      <c r="A2407" s="33" t="s">
        <v>9154</v>
      </c>
      <c r="B2407" s="33" t="s">
        <v>9155</v>
      </c>
      <c r="C2407" s="33" t="s">
        <v>9156</v>
      </c>
      <c r="D2407" s="33" t="s">
        <v>9156</v>
      </c>
      <c r="E2407" s="33" t="s">
        <v>9035</v>
      </c>
      <c r="F2407" s="33" t="s">
        <v>685</v>
      </c>
      <c r="G2407" s="33" t="s">
        <v>686</v>
      </c>
      <c r="H2407" s="33" t="s">
        <v>687</v>
      </c>
      <c r="I2407" s="33" t="n">
        <v>2070</v>
      </c>
      <c r="J2407" s="33" t="s">
        <v>789</v>
      </c>
      <c r="K2407" s="35"/>
      <c r="L2407" s="36"/>
      <c r="M2407" s="37" t="n">
        <v>16434</v>
      </c>
      <c r="N2407" s="37" t="n">
        <v>4645</v>
      </c>
      <c r="O2407" s="37" t="n">
        <v>0</v>
      </c>
      <c r="P2407" s="33" t="s">
        <v>742</v>
      </c>
    </row>
    <row r="2408" customFormat="false" ht="15" hidden="false" customHeight="false" outlineLevel="0" collapsed="false">
      <c r="A2408" s="33" t="s">
        <v>9157</v>
      </c>
      <c r="B2408" s="33" t="s">
        <v>9158</v>
      </c>
      <c r="C2408" s="33" t="s">
        <v>9159</v>
      </c>
      <c r="D2408" s="33" t="s">
        <v>9159</v>
      </c>
      <c r="E2408" s="33" t="s">
        <v>9035</v>
      </c>
      <c r="F2408" s="33" t="s">
        <v>685</v>
      </c>
      <c r="G2408" s="33" t="s">
        <v>686</v>
      </c>
      <c r="H2408" s="33" t="s">
        <v>733</v>
      </c>
      <c r="I2408" s="33" t="n">
        <v>2084</v>
      </c>
      <c r="J2408" s="33" t="s">
        <v>789</v>
      </c>
      <c r="K2408" s="35"/>
      <c r="L2408" s="36"/>
      <c r="M2408" s="37" t="n">
        <v>9000</v>
      </c>
      <c r="N2408" s="37" t="n">
        <v>1000</v>
      </c>
      <c r="O2408" s="37" t="n">
        <v>0</v>
      </c>
      <c r="P2408" s="33" t="s">
        <v>742</v>
      </c>
    </row>
    <row r="2409" customFormat="false" ht="15" hidden="false" customHeight="false" outlineLevel="0" collapsed="false">
      <c r="A2409" s="33" t="s">
        <v>9160</v>
      </c>
      <c r="B2409" s="33"/>
      <c r="C2409" s="33" t="s">
        <v>9161</v>
      </c>
      <c r="D2409" s="33" t="s">
        <v>9162</v>
      </c>
      <c r="E2409" s="33" t="s">
        <v>9035</v>
      </c>
      <c r="F2409" s="33" t="s">
        <v>883</v>
      </c>
      <c r="G2409" s="33" t="s">
        <v>686</v>
      </c>
      <c r="H2409" s="33" t="s">
        <v>904</v>
      </c>
      <c r="I2409" s="33" t="n">
        <v>2092</v>
      </c>
      <c r="J2409" s="33" t="s">
        <v>789</v>
      </c>
      <c r="K2409" s="35"/>
      <c r="L2409" s="36"/>
      <c r="M2409" s="37" t="n">
        <v>0</v>
      </c>
      <c r="N2409" s="37" t="n">
        <v>0</v>
      </c>
      <c r="O2409" s="37" t="n">
        <v>0</v>
      </c>
      <c r="P2409" s="33"/>
    </row>
    <row r="2410" customFormat="false" ht="15" hidden="false" customHeight="false" outlineLevel="0" collapsed="false">
      <c r="A2410" s="33" t="s">
        <v>9163</v>
      </c>
      <c r="B2410" s="33" t="s">
        <v>9164</v>
      </c>
      <c r="C2410" s="33" t="s">
        <v>9165</v>
      </c>
      <c r="D2410" s="33" t="s">
        <v>9165</v>
      </c>
      <c r="E2410" s="33" t="s">
        <v>9035</v>
      </c>
      <c r="F2410" s="33" t="s">
        <v>685</v>
      </c>
      <c r="G2410" s="33" t="s">
        <v>686</v>
      </c>
      <c r="H2410" s="33" t="s">
        <v>904</v>
      </c>
      <c r="I2410" s="33" t="n">
        <v>2103</v>
      </c>
      <c r="J2410" s="33" t="s">
        <v>789</v>
      </c>
      <c r="K2410" s="35"/>
      <c r="L2410" s="36"/>
      <c r="M2410" s="37" t="n">
        <v>3432</v>
      </c>
      <c r="N2410" s="37" t="n">
        <v>3000</v>
      </c>
      <c r="O2410" s="37" t="n">
        <v>0</v>
      </c>
      <c r="P2410" s="33" t="s">
        <v>760</v>
      </c>
    </row>
    <row r="2411" customFormat="false" ht="15" hidden="false" customHeight="false" outlineLevel="0" collapsed="false">
      <c r="A2411" s="33" t="s">
        <v>9166</v>
      </c>
      <c r="B2411" s="33" t="s">
        <v>9167</v>
      </c>
      <c r="C2411" s="33" t="s">
        <v>9168</v>
      </c>
      <c r="D2411" s="33" t="s">
        <v>9169</v>
      </c>
      <c r="E2411" s="33" t="s">
        <v>9035</v>
      </c>
      <c r="F2411" s="33" t="s">
        <v>883</v>
      </c>
      <c r="G2411" s="33" t="s">
        <v>686</v>
      </c>
      <c r="H2411" s="33" t="s">
        <v>885</v>
      </c>
      <c r="I2411" s="33" t="n">
        <v>2130</v>
      </c>
      <c r="J2411" s="33" t="s">
        <v>789</v>
      </c>
      <c r="K2411" s="35"/>
      <c r="L2411" s="36"/>
      <c r="M2411" s="37" t="n">
        <v>100</v>
      </c>
      <c r="N2411" s="37" t="n">
        <v>1750</v>
      </c>
      <c r="O2411" s="37" t="n">
        <v>0</v>
      </c>
      <c r="P2411" s="33" t="s">
        <v>9170</v>
      </c>
    </row>
    <row r="2412" customFormat="false" ht="15" hidden="false" customHeight="false" outlineLevel="0" collapsed="false">
      <c r="A2412" s="33" t="s">
        <v>9171</v>
      </c>
      <c r="B2412" s="33" t="s">
        <v>9172</v>
      </c>
      <c r="C2412" s="33" t="s">
        <v>9173</v>
      </c>
      <c r="D2412" s="33" t="s">
        <v>9173</v>
      </c>
      <c r="E2412" s="33" t="s">
        <v>9035</v>
      </c>
      <c r="F2412" s="33" t="s">
        <v>685</v>
      </c>
      <c r="G2412" s="33" t="s">
        <v>686</v>
      </c>
      <c r="H2412" s="33" t="s">
        <v>687</v>
      </c>
      <c r="I2412" s="33" t="n">
        <v>2139</v>
      </c>
      <c r="J2412" s="33" t="s">
        <v>789</v>
      </c>
      <c r="K2412" s="35"/>
      <c r="L2412" s="36"/>
      <c r="M2412" s="37" t="n">
        <v>36489</v>
      </c>
      <c r="N2412" s="37" t="n">
        <v>10986</v>
      </c>
      <c r="O2412" s="37" t="n">
        <v>0</v>
      </c>
      <c r="P2412" s="33" t="s">
        <v>688</v>
      </c>
    </row>
    <row r="2413" customFormat="false" ht="15" hidden="false" customHeight="false" outlineLevel="0" collapsed="false">
      <c r="A2413" s="33" t="s">
        <v>9174</v>
      </c>
      <c r="B2413" s="33" t="s">
        <v>9175</v>
      </c>
      <c r="C2413" s="33" t="s">
        <v>9176</v>
      </c>
      <c r="D2413" s="33" t="s">
        <v>9177</v>
      </c>
      <c r="E2413" s="33" t="s">
        <v>9035</v>
      </c>
      <c r="F2413" s="33" t="s">
        <v>685</v>
      </c>
      <c r="G2413" s="33" t="s">
        <v>686</v>
      </c>
      <c r="H2413" s="33" t="s">
        <v>687</v>
      </c>
      <c r="I2413" s="33" t="n">
        <v>2153</v>
      </c>
      <c r="J2413" s="33" t="s">
        <v>789</v>
      </c>
      <c r="K2413" s="35"/>
      <c r="L2413" s="36"/>
      <c r="M2413" s="37" t="n">
        <v>1000</v>
      </c>
      <c r="N2413" s="37" t="n">
        <v>9000</v>
      </c>
      <c r="O2413" s="37" t="n">
        <v>0</v>
      </c>
      <c r="P2413" s="33" t="s">
        <v>692</v>
      </c>
    </row>
    <row r="2414" customFormat="false" ht="15" hidden="false" customHeight="false" outlineLevel="0" collapsed="false">
      <c r="A2414" s="33" t="s">
        <v>9178</v>
      </c>
      <c r="B2414" s="33" t="s">
        <v>9179</v>
      </c>
      <c r="C2414" s="33" t="s">
        <v>9180</v>
      </c>
      <c r="D2414" s="33" t="s">
        <v>9180</v>
      </c>
      <c r="E2414" s="33" t="s">
        <v>9035</v>
      </c>
      <c r="F2414" s="33" t="s">
        <v>685</v>
      </c>
      <c r="G2414" s="33" t="s">
        <v>686</v>
      </c>
      <c r="H2414" s="33" t="s">
        <v>885</v>
      </c>
      <c r="I2414" s="33" t="n">
        <v>2158</v>
      </c>
      <c r="J2414" s="33" t="s">
        <v>698</v>
      </c>
      <c r="K2414" s="35"/>
      <c r="L2414" s="36"/>
      <c r="M2414" s="37" t="n">
        <v>0</v>
      </c>
      <c r="N2414" s="37" t="n">
        <v>3680</v>
      </c>
      <c r="O2414" s="37" t="n">
        <v>0</v>
      </c>
      <c r="P2414" s="33" t="s">
        <v>688</v>
      </c>
    </row>
    <row r="2415" customFormat="false" ht="15" hidden="false" customHeight="false" outlineLevel="0" collapsed="false">
      <c r="A2415" s="33" t="s">
        <v>9181</v>
      </c>
      <c r="B2415" s="33" t="s">
        <v>9182</v>
      </c>
      <c r="C2415" s="33" t="s">
        <v>9183</v>
      </c>
      <c r="D2415" s="33" t="s">
        <v>9183</v>
      </c>
      <c r="E2415" s="33" t="s">
        <v>9035</v>
      </c>
      <c r="F2415" s="33" t="s">
        <v>685</v>
      </c>
      <c r="G2415" s="33" t="s">
        <v>686</v>
      </c>
      <c r="H2415" s="33" t="s">
        <v>687</v>
      </c>
      <c r="I2415" s="33" t="n">
        <v>2191</v>
      </c>
      <c r="J2415" s="33" t="s">
        <v>789</v>
      </c>
      <c r="K2415" s="35"/>
      <c r="L2415" s="36"/>
      <c r="M2415" s="37" t="n">
        <v>1750</v>
      </c>
      <c r="N2415" s="37" t="n">
        <v>500</v>
      </c>
      <c r="O2415" s="37" t="n">
        <v>0</v>
      </c>
      <c r="P2415" s="33" t="s">
        <v>692</v>
      </c>
    </row>
    <row r="2416" customFormat="false" ht="15" hidden="false" customHeight="false" outlineLevel="0" collapsed="false">
      <c r="A2416" s="33" t="s">
        <v>9184</v>
      </c>
      <c r="B2416" s="33" t="s">
        <v>9185</v>
      </c>
      <c r="C2416" s="33" t="s">
        <v>9186</v>
      </c>
      <c r="D2416" s="33" t="s">
        <v>9186</v>
      </c>
      <c r="E2416" s="33" t="s">
        <v>9035</v>
      </c>
      <c r="F2416" s="33" t="s">
        <v>685</v>
      </c>
      <c r="G2416" s="33" t="s">
        <v>686</v>
      </c>
      <c r="H2416" s="33" t="s">
        <v>687</v>
      </c>
      <c r="I2416" s="33" t="n">
        <v>2238</v>
      </c>
      <c r="J2416" s="33" t="s">
        <v>698</v>
      </c>
      <c r="K2416" s="35"/>
      <c r="L2416" s="36"/>
      <c r="M2416" s="37" t="n">
        <v>5750</v>
      </c>
      <c r="N2416" s="37" t="n">
        <v>45</v>
      </c>
      <c r="O2416" s="37" t="n">
        <v>0</v>
      </c>
      <c r="P2416" s="33" t="s">
        <v>688</v>
      </c>
    </row>
    <row r="2417" customFormat="false" ht="15" hidden="false" customHeight="false" outlineLevel="0" collapsed="false">
      <c r="A2417" s="33" t="s">
        <v>9187</v>
      </c>
      <c r="B2417" s="33"/>
      <c r="C2417" s="33" t="s">
        <v>9188</v>
      </c>
      <c r="D2417" s="33" t="s">
        <v>9186</v>
      </c>
      <c r="E2417" s="33" t="s">
        <v>9035</v>
      </c>
      <c r="F2417" s="33" t="s">
        <v>685</v>
      </c>
      <c r="G2417" s="33" t="s">
        <v>884</v>
      </c>
      <c r="H2417" s="33" t="s">
        <v>687</v>
      </c>
      <c r="I2417" s="33" t="n">
        <v>2240</v>
      </c>
      <c r="J2417" s="33" t="s">
        <v>698</v>
      </c>
      <c r="K2417" s="35"/>
      <c r="L2417" s="36"/>
      <c r="M2417" s="37" t="n">
        <v>0</v>
      </c>
      <c r="N2417" s="37" t="n">
        <v>0</v>
      </c>
      <c r="O2417" s="37" t="n">
        <v>0</v>
      </c>
      <c r="P2417" s="33" t="s">
        <v>760</v>
      </c>
    </row>
    <row r="2418" customFormat="false" ht="15" hidden="false" customHeight="false" outlineLevel="0" collapsed="false">
      <c r="A2418" s="33" t="s">
        <v>9189</v>
      </c>
      <c r="B2418" s="33" t="s">
        <v>9190</v>
      </c>
      <c r="C2418" s="33" t="s">
        <v>9191</v>
      </c>
      <c r="D2418" s="33" t="s">
        <v>9191</v>
      </c>
      <c r="E2418" s="33" t="s">
        <v>9035</v>
      </c>
      <c r="F2418" s="33" t="s">
        <v>685</v>
      </c>
      <c r="G2418" s="33" t="s">
        <v>686</v>
      </c>
      <c r="H2418" s="33" t="s">
        <v>687</v>
      </c>
      <c r="I2418" s="33" t="n">
        <v>2254</v>
      </c>
      <c r="J2418" s="33" t="s">
        <v>789</v>
      </c>
      <c r="K2418" s="35"/>
      <c r="L2418" s="36"/>
      <c r="M2418" s="37" t="n">
        <v>3650</v>
      </c>
      <c r="N2418" s="37" t="n">
        <v>0</v>
      </c>
      <c r="O2418" s="37" t="n">
        <v>0</v>
      </c>
      <c r="P2418" s="33" t="s">
        <v>692</v>
      </c>
    </row>
    <row r="2419" customFormat="false" ht="15" hidden="false" customHeight="false" outlineLevel="0" collapsed="false">
      <c r="A2419" s="33" t="s">
        <v>9192</v>
      </c>
      <c r="B2419" s="33"/>
      <c r="C2419" s="33" t="s">
        <v>9193</v>
      </c>
      <c r="D2419" s="33" t="s">
        <v>9194</v>
      </c>
      <c r="E2419" s="33" t="s">
        <v>9035</v>
      </c>
      <c r="F2419" s="33" t="s">
        <v>685</v>
      </c>
      <c r="G2419" s="33" t="s">
        <v>884</v>
      </c>
      <c r="H2419" s="33" t="s">
        <v>740</v>
      </c>
      <c r="I2419" s="33" t="n">
        <v>2258</v>
      </c>
      <c r="J2419" s="33" t="s">
        <v>789</v>
      </c>
      <c r="K2419" s="35" t="n">
        <v>74334</v>
      </c>
      <c r="L2419" s="36" t="n">
        <v>7.1</v>
      </c>
      <c r="M2419" s="37" t="n">
        <v>0</v>
      </c>
      <c r="N2419" s="37" t="n">
        <v>0</v>
      </c>
      <c r="O2419" s="37" t="n">
        <v>0</v>
      </c>
      <c r="P2419" s="33" t="s">
        <v>692</v>
      </c>
    </row>
    <row r="2420" customFormat="false" ht="15" hidden="false" customHeight="false" outlineLevel="0" collapsed="false">
      <c r="A2420" s="33" t="s">
        <v>9195</v>
      </c>
      <c r="B2420" s="33" t="s">
        <v>9196</v>
      </c>
      <c r="C2420" s="33" t="s">
        <v>9194</v>
      </c>
      <c r="D2420" s="33" t="s">
        <v>9194</v>
      </c>
      <c r="E2420" s="33" t="s">
        <v>9035</v>
      </c>
      <c r="F2420" s="33" t="s">
        <v>685</v>
      </c>
      <c r="G2420" s="33" t="s">
        <v>686</v>
      </c>
      <c r="H2420" s="33" t="s">
        <v>9107</v>
      </c>
      <c r="I2420" s="33" t="n">
        <v>2262</v>
      </c>
      <c r="J2420" s="33" t="s">
        <v>789</v>
      </c>
      <c r="K2420" s="35" t="n">
        <v>74334</v>
      </c>
      <c r="L2420" s="36" t="n">
        <v>7.1</v>
      </c>
      <c r="M2420" s="37" t="n">
        <v>53703</v>
      </c>
      <c r="N2420" s="37" t="n">
        <v>18598</v>
      </c>
      <c r="O2420" s="37" t="n">
        <v>0</v>
      </c>
      <c r="P2420" s="33" t="s">
        <v>688</v>
      </c>
    </row>
    <row r="2421" customFormat="false" ht="15" hidden="false" customHeight="false" outlineLevel="0" collapsed="false">
      <c r="A2421" s="33" t="s">
        <v>9197</v>
      </c>
      <c r="B2421" s="33" t="s">
        <v>9198</v>
      </c>
      <c r="C2421" s="33" t="s">
        <v>9199</v>
      </c>
      <c r="D2421" s="33" t="s">
        <v>9200</v>
      </c>
      <c r="E2421" s="33" t="s">
        <v>9035</v>
      </c>
      <c r="F2421" s="33" t="s">
        <v>685</v>
      </c>
      <c r="G2421" s="33" t="s">
        <v>686</v>
      </c>
      <c r="H2421" s="33" t="s">
        <v>1003</v>
      </c>
      <c r="I2421" s="33" t="n">
        <v>2305</v>
      </c>
      <c r="J2421" s="33" t="s">
        <v>789</v>
      </c>
      <c r="K2421" s="35"/>
      <c r="L2421" s="36"/>
      <c r="M2421" s="37" t="n">
        <v>6000</v>
      </c>
      <c r="N2421" s="37" t="n">
        <v>1500</v>
      </c>
      <c r="O2421" s="37" t="n">
        <v>1</v>
      </c>
      <c r="P2421" s="33" t="s">
        <v>711</v>
      </c>
    </row>
    <row r="2422" customFormat="false" ht="15" hidden="false" customHeight="false" outlineLevel="0" collapsed="false">
      <c r="A2422" s="33" t="s">
        <v>9201</v>
      </c>
      <c r="B2422" s="33" t="s">
        <v>9202</v>
      </c>
      <c r="C2422" s="33" t="s">
        <v>9203</v>
      </c>
      <c r="D2422" s="33" t="s">
        <v>9204</v>
      </c>
      <c r="E2422" s="33" t="s">
        <v>9205</v>
      </c>
      <c r="F2422" s="33" t="s">
        <v>685</v>
      </c>
      <c r="G2422" s="33" t="s">
        <v>686</v>
      </c>
      <c r="H2422" s="33" t="s">
        <v>9206</v>
      </c>
      <c r="I2422" s="33" t="n">
        <v>2320</v>
      </c>
      <c r="J2422" s="33" t="s">
        <v>698</v>
      </c>
      <c r="K2422" s="35" t="n">
        <v>61323</v>
      </c>
      <c r="L2422" s="36" t="n">
        <v>3.5</v>
      </c>
      <c r="M2422" s="37" t="n">
        <v>14236</v>
      </c>
      <c r="N2422" s="37" t="n">
        <v>3268</v>
      </c>
      <c r="O2422" s="37" t="n">
        <v>0</v>
      </c>
      <c r="P2422" s="33" t="s">
        <v>688</v>
      </c>
    </row>
    <row r="2423" customFormat="false" ht="15" hidden="false" customHeight="false" outlineLevel="0" collapsed="false">
      <c r="A2423" s="33" t="s">
        <v>9207</v>
      </c>
      <c r="B2423" s="33" t="s">
        <v>9208</v>
      </c>
      <c r="C2423" s="33" t="s">
        <v>9209</v>
      </c>
      <c r="D2423" s="33" t="s">
        <v>9209</v>
      </c>
      <c r="E2423" s="33" t="s">
        <v>9205</v>
      </c>
      <c r="F2423" s="33" t="s">
        <v>685</v>
      </c>
      <c r="G2423" s="33" t="s">
        <v>686</v>
      </c>
      <c r="H2423" s="33" t="s">
        <v>904</v>
      </c>
      <c r="I2423" s="33" t="n">
        <v>2341</v>
      </c>
      <c r="J2423" s="33" t="s">
        <v>698</v>
      </c>
      <c r="K2423" s="35" t="n">
        <v>84596</v>
      </c>
      <c r="L2423" s="36" t="n">
        <v>6.1</v>
      </c>
      <c r="M2423" s="37" t="n">
        <v>3758</v>
      </c>
      <c r="N2423" s="37" t="n">
        <v>1027</v>
      </c>
      <c r="O2423" s="37" t="n">
        <v>0</v>
      </c>
      <c r="P2423" s="33" t="s">
        <v>688</v>
      </c>
    </row>
    <row r="2424" customFormat="false" ht="15" hidden="false" customHeight="false" outlineLevel="0" collapsed="false">
      <c r="A2424" s="33" t="s">
        <v>9210</v>
      </c>
      <c r="B2424" s="33" t="s">
        <v>9211</v>
      </c>
      <c r="C2424" s="33" t="s">
        <v>9212</v>
      </c>
      <c r="D2424" s="33" t="s">
        <v>9213</v>
      </c>
      <c r="E2424" s="33" t="s">
        <v>9035</v>
      </c>
      <c r="F2424" s="33" t="s">
        <v>685</v>
      </c>
      <c r="G2424" s="33" t="s">
        <v>686</v>
      </c>
      <c r="H2424" s="33" t="s">
        <v>904</v>
      </c>
      <c r="I2424" s="33" t="n">
        <v>2344</v>
      </c>
      <c r="J2424" s="33" t="s">
        <v>789</v>
      </c>
      <c r="K2424" s="35"/>
      <c r="L2424" s="36"/>
      <c r="M2424" s="37" t="n">
        <v>20000</v>
      </c>
      <c r="N2424" s="37" t="n">
        <v>30000</v>
      </c>
      <c r="O2424" s="37" t="n">
        <v>0</v>
      </c>
      <c r="P2424" s="33" t="s">
        <v>1862</v>
      </c>
    </row>
    <row r="2425" customFormat="false" ht="15" hidden="false" customHeight="false" outlineLevel="0" collapsed="false">
      <c r="A2425" s="33" t="s">
        <v>9214</v>
      </c>
      <c r="B2425" s="33" t="s">
        <v>9215</v>
      </c>
      <c r="C2425" s="33" t="s">
        <v>9216</v>
      </c>
      <c r="D2425" s="33" t="s">
        <v>9216</v>
      </c>
      <c r="E2425" s="33" t="s">
        <v>9035</v>
      </c>
      <c r="F2425" s="33" t="s">
        <v>685</v>
      </c>
      <c r="G2425" s="33" t="s">
        <v>686</v>
      </c>
      <c r="H2425" s="33" t="s">
        <v>885</v>
      </c>
      <c r="I2425" s="33" t="n">
        <v>2367</v>
      </c>
      <c r="J2425" s="33" t="s">
        <v>698</v>
      </c>
      <c r="K2425" s="35"/>
      <c r="L2425" s="36"/>
      <c r="M2425" s="37" t="n">
        <v>100</v>
      </c>
      <c r="N2425" s="37" t="n">
        <v>50</v>
      </c>
      <c r="O2425" s="37" t="n">
        <v>0</v>
      </c>
      <c r="P2425" s="33" t="s">
        <v>828</v>
      </c>
    </row>
    <row r="2426" customFormat="false" ht="15" hidden="false" customHeight="false" outlineLevel="0" collapsed="false">
      <c r="A2426" s="33" t="s">
        <v>9217</v>
      </c>
      <c r="B2426" s="33" t="s">
        <v>9218</v>
      </c>
      <c r="C2426" s="33" t="s">
        <v>9219</v>
      </c>
      <c r="D2426" s="33" t="s">
        <v>9220</v>
      </c>
      <c r="E2426" s="33" t="s">
        <v>9205</v>
      </c>
      <c r="F2426" s="33" t="s">
        <v>685</v>
      </c>
      <c r="G2426" s="33" t="s">
        <v>686</v>
      </c>
      <c r="H2426" s="33" t="s">
        <v>904</v>
      </c>
      <c r="I2426" s="33" t="n">
        <v>2370</v>
      </c>
      <c r="J2426" s="33" t="s">
        <v>698</v>
      </c>
      <c r="K2426" s="35" t="n">
        <v>88015</v>
      </c>
      <c r="L2426" s="36" t="n">
        <v>7.3</v>
      </c>
      <c r="M2426" s="37" t="n">
        <v>9986</v>
      </c>
      <c r="N2426" s="37" t="n">
        <v>17250</v>
      </c>
      <c r="O2426" s="37" t="n">
        <v>0</v>
      </c>
      <c r="P2426" s="33" t="s">
        <v>688</v>
      </c>
    </row>
    <row r="2427" customFormat="false" ht="15" hidden="false" customHeight="false" outlineLevel="0" collapsed="false">
      <c r="A2427" s="33" t="s">
        <v>9221</v>
      </c>
      <c r="B2427" s="33" t="s">
        <v>9222</v>
      </c>
      <c r="C2427" s="33" t="s">
        <v>9223</v>
      </c>
      <c r="D2427" s="33" t="s">
        <v>9224</v>
      </c>
      <c r="E2427" s="33" t="s">
        <v>9205</v>
      </c>
      <c r="F2427" s="33" t="s">
        <v>685</v>
      </c>
      <c r="G2427" s="33" t="s">
        <v>686</v>
      </c>
      <c r="H2427" s="33" t="s">
        <v>885</v>
      </c>
      <c r="I2427" s="33" t="n">
        <v>2372</v>
      </c>
      <c r="J2427" s="33" t="s">
        <v>698</v>
      </c>
      <c r="K2427" s="35" t="n">
        <v>84907</v>
      </c>
      <c r="L2427" s="36" t="n">
        <v>6.1</v>
      </c>
      <c r="M2427" s="37" t="n">
        <v>4118</v>
      </c>
      <c r="N2427" s="37" t="n">
        <v>150</v>
      </c>
      <c r="O2427" s="37" t="n">
        <v>0</v>
      </c>
      <c r="P2427" s="33" t="s">
        <v>692</v>
      </c>
    </row>
    <row r="2428" customFormat="false" ht="15" hidden="false" customHeight="false" outlineLevel="0" collapsed="false">
      <c r="A2428" s="33" t="s">
        <v>9225</v>
      </c>
      <c r="B2428" s="33" t="s">
        <v>9226</v>
      </c>
      <c r="C2428" s="33" t="s">
        <v>9227</v>
      </c>
      <c r="D2428" s="33" t="s">
        <v>9227</v>
      </c>
      <c r="E2428" s="33" t="s">
        <v>9035</v>
      </c>
      <c r="F2428" s="33" t="s">
        <v>685</v>
      </c>
      <c r="G2428" s="33" t="s">
        <v>686</v>
      </c>
      <c r="H2428" s="33" t="s">
        <v>767</v>
      </c>
      <c r="I2428" s="33" t="n">
        <v>2398</v>
      </c>
      <c r="J2428" s="33" t="s">
        <v>789</v>
      </c>
      <c r="K2428" s="35"/>
      <c r="L2428" s="36"/>
      <c r="M2428" s="37" t="n">
        <v>14950</v>
      </c>
      <c r="N2428" s="37" t="n">
        <v>4750</v>
      </c>
      <c r="O2428" s="37" t="n">
        <v>0</v>
      </c>
      <c r="P2428" s="33" t="s">
        <v>700</v>
      </c>
    </row>
    <row r="2429" customFormat="false" ht="15" hidden="false" customHeight="false" outlineLevel="0" collapsed="false">
      <c r="A2429" s="33" t="s">
        <v>9228</v>
      </c>
      <c r="B2429" s="33" t="s">
        <v>9229</v>
      </c>
      <c r="C2429" s="33" t="s">
        <v>9230</v>
      </c>
      <c r="D2429" s="33" t="s">
        <v>9231</v>
      </c>
      <c r="E2429" s="33" t="s">
        <v>9205</v>
      </c>
      <c r="F2429" s="33" t="s">
        <v>685</v>
      </c>
      <c r="G2429" s="33" t="s">
        <v>686</v>
      </c>
      <c r="H2429" s="33" t="s">
        <v>2970</v>
      </c>
      <c r="I2429" s="33" t="n">
        <v>2401</v>
      </c>
      <c r="J2429" s="33" t="s">
        <v>698</v>
      </c>
      <c r="K2429" s="35" t="n">
        <v>86139</v>
      </c>
      <c r="L2429" s="36" t="n">
        <v>7</v>
      </c>
      <c r="M2429" s="37" t="n">
        <v>89871</v>
      </c>
      <c r="N2429" s="37" t="n">
        <v>46093</v>
      </c>
      <c r="O2429" s="37" t="n">
        <v>70</v>
      </c>
      <c r="P2429" s="33" t="s">
        <v>723</v>
      </c>
    </row>
    <row r="2430" customFormat="false" ht="15" hidden="false" customHeight="false" outlineLevel="0" collapsed="false">
      <c r="A2430" s="33" t="s">
        <v>9232</v>
      </c>
      <c r="B2430" s="33" t="s">
        <v>9233</v>
      </c>
      <c r="C2430" s="33" t="s">
        <v>9234</v>
      </c>
      <c r="D2430" s="33" t="s">
        <v>9235</v>
      </c>
      <c r="E2430" s="33" t="s">
        <v>9205</v>
      </c>
      <c r="F2430" s="33" t="s">
        <v>685</v>
      </c>
      <c r="G2430" s="33" t="s">
        <v>686</v>
      </c>
      <c r="H2430" s="33" t="s">
        <v>904</v>
      </c>
      <c r="I2430" s="33" t="n">
        <v>2405</v>
      </c>
      <c r="J2430" s="33" t="s">
        <v>698</v>
      </c>
      <c r="K2430" s="35" t="n">
        <v>86139</v>
      </c>
      <c r="L2430" s="36" t="n">
        <v>7</v>
      </c>
      <c r="M2430" s="37" t="n">
        <v>0</v>
      </c>
      <c r="N2430" s="37" t="n">
        <v>0</v>
      </c>
      <c r="O2430" s="37" t="n">
        <v>0</v>
      </c>
      <c r="P2430" s="33" t="s">
        <v>1107</v>
      </c>
    </row>
    <row r="2431" customFormat="false" ht="15" hidden="false" customHeight="false" outlineLevel="0" collapsed="false">
      <c r="A2431" s="33" t="s">
        <v>9236</v>
      </c>
      <c r="B2431" s="33" t="s">
        <v>9237</v>
      </c>
      <c r="C2431" s="33" t="s">
        <v>9238</v>
      </c>
      <c r="D2431" s="33" t="s">
        <v>9239</v>
      </c>
      <c r="E2431" s="33" t="s">
        <v>9205</v>
      </c>
      <c r="F2431" s="33" t="s">
        <v>685</v>
      </c>
      <c r="G2431" s="33" t="s">
        <v>686</v>
      </c>
      <c r="H2431" s="33" t="s">
        <v>869</v>
      </c>
      <c r="I2431" s="33" t="n">
        <v>2409</v>
      </c>
      <c r="J2431" s="33" t="s">
        <v>698</v>
      </c>
      <c r="K2431" s="35" t="n">
        <v>86139</v>
      </c>
      <c r="L2431" s="36" t="n">
        <v>7</v>
      </c>
      <c r="M2431" s="37" t="n">
        <v>1455</v>
      </c>
      <c r="N2431" s="37" t="n">
        <v>15291</v>
      </c>
      <c r="O2431" s="37" t="n">
        <v>0</v>
      </c>
      <c r="P2431" s="33" t="s">
        <v>860</v>
      </c>
    </row>
    <row r="2432" customFormat="false" ht="15" hidden="false" customHeight="false" outlineLevel="0" collapsed="false">
      <c r="A2432" s="33" t="s">
        <v>9240</v>
      </c>
      <c r="B2432" s="33" t="s">
        <v>9241</v>
      </c>
      <c r="C2432" s="33" t="s">
        <v>9242</v>
      </c>
      <c r="D2432" s="33" t="s">
        <v>9242</v>
      </c>
      <c r="E2432" s="33" t="s">
        <v>9205</v>
      </c>
      <c r="F2432" s="33" t="s">
        <v>685</v>
      </c>
      <c r="G2432" s="33" t="s">
        <v>686</v>
      </c>
      <c r="H2432" s="33" t="s">
        <v>904</v>
      </c>
      <c r="I2432" s="33" t="n">
        <v>2449</v>
      </c>
      <c r="J2432" s="33" t="s">
        <v>698</v>
      </c>
      <c r="K2432" s="35" t="n">
        <v>84921</v>
      </c>
      <c r="L2432" s="36" t="n">
        <v>6.8</v>
      </c>
      <c r="M2432" s="37" t="n">
        <v>74280</v>
      </c>
      <c r="N2432" s="37" t="n">
        <v>4086</v>
      </c>
      <c r="O2432" s="37" t="n">
        <v>0</v>
      </c>
      <c r="P2432" s="33" t="s">
        <v>688</v>
      </c>
    </row>
    <row r="2433" customFormat="false" ht="15" hidden="false" customHeight="false" outlineLevel="0" collapsed="false">
      <c r="A2433" s="33" t="s">
        <v>9243</v>
      </c>
      <c r="B2433" s="33" t="s">
        <v>9244</v>
      </c>
      <c r="C2433" s="33" t="s">
        <v>9245</v>
      </c>
      <c r="D2433" s="33" t="s">
        <v>9245</v>
      </c>
      <c r="E2433" s="33" t="s">
        <v>9035</v>
      </c>
      <c r="F2433" s="33" t="s">
        <v>685</v>
      </c>
      <c r="G2433" s="33" t="s">
        <v>686</v>
      </c>
      <c r="H2433" s="33" t="s">
        <v>885</v>
      </c>
      <c r="I2433" s="33" t="n">
        <v>2550</v>
      </c>
      <c r="J2433" s="33" t="s">
        <v>698</v>
      </c>
      <c r="K2433" s="35"/>
      <c r="L2433" s="36"/>
      <c r="M2433" s="37" t="n">
        <v>0</v>
      </c>
      <c r="N2433" s="37" t="n">
        <v>0</v>
      </c>
      <c r="O2433" s="37" t="n">
        <v>0</v>
      </c>
      <c r="P2433" s="33" t="s">
        <v>692</v>
      </c>
    </row>
    <row r="2434" customFormat="false" ht="15" hidden="false" customHeight="false" outlineLevel="0" collapsed="false">
      <c r="A2434" s="33" t="s">
        <v>9246</v>
      </c>
      <c r="B2434" s="33" t="s">
        <v>9247</v>
      </c>
      <c r="C2434" s="33" t="s">
        <v>9248</v>
      </c>
      <c r="D2434" s="33" t="s">
        <v>9249</v>
      </c>
      <c r="E2434" s="33" t="s">
        <v>9035</v>
      </c>
      <c r="F2434" s="33" t="s">
        <v>685</v>
      </c>
      <c r="G2434" s="33" t="s">
        <v>686</v>
      </c>
      <c r="H2434" s="33" t="s">
        <v>9007</v>
      </c>
      <c r="I2434" s="33" t="n">
        <v>2775</v>
      </c>
      <c r="J2434" s="33" t="s">
        <v>698</v>
      </c>
      <c r="K2434" s="35"/>
      <c r="L2434" s="36"/>
      <c r="M2434" s="37" t="n">
        <v>0</v>
      </c>
      <c r="N2434" s="37" t="n">
        <v>100</v>
      </c>
      <c r="O2434" s="37" t="n">
        <v>0</v>
      </c>
      <c r="P2434" s="33" t="s">
        <v>760</v>
      </c>
    </row>
    <row r="2435" customFormat="false" ht="15" hidden="false" customHeight="false" outlineLevel="0" collapsed="false">
      <c r="A2435" s="33" t="s">
        <v>9250</v>
      </c>
      <c r="B2435" s="33" t="s">
        <v>9251</v>
      </c>
      <c r="C2435" s="33" t="s">
        <v>9252</v>
      </c>
      <c r="D2435" s="33" t="s">
        <v>9253</v>
      </c>
      <c r="E2435" s="33"/>
      <c r="F2435" s="33" t="s">
        <v>685</v>
      </c>
      <c r="G2435" s="33" t="s">
        <v>686</v>
      </c>
      <c r="H2435" s="33" t="s">
        <v>1790</v>
      </c>
      <c r="I2435" s="33" t="n">
        <v>4636</v>
      </c>
      <c r="J2435" s="33" t="s">
        <v>698</v>
      </c>
      <c r="K2435" s="35"/>
      <c r="L2435" s="36"/>
      <c r="M2435" s="37" t="n">
        <v>467</v>
      </c>
      <c r="N2435" s="37" t="n">
        <v>427</v>
      </c>
      <c r="O2435" s="37" t="n">
        <v>0</v>
      </c>
      <c r="P2435" s="33" t="s">
        <v>9254</v>
      </c>
    </row>
    <row r="2436" customFormat="false" ht="15" hidden="false" customHeight="false" outlineLevel="0" collapsed="false">
      <c r="A2436" s="33" t="s">
        <v>9255</v>
      </c>
      <c r="B2436" s="33" t="s">
        <v>9256</v>
      </c>
      <c r="C2436" s="33" t="s">
        <v>9257</v>
      </c>
      <c r="D2436" s="33" t="s">
        <v>9258</v>
      </c>
      <c r="E2436" s="33" t="s">
        <v>9259</v>
      </c>
      <c r="F2436" s="33" t="s">
        <v>685</v>
      </c>
      <c r="G2436" s="33" t="s">
        <v>686</v>
      </c>
      <c r="H2436" s="33" t="s">
        <v>5197</v>
      </c>
      <c r="I2436" s="33" t="n">
        <v>4765</v>
      </c>
      <c r="J2436" s="33" t="s">
        <v>698</v>
      </c>
      <c r="K2436" s="35"/>
      <c r="L2436" s="36"/>
      <c r="M2436" s="37" t="n">
        <v>0</v>
      </c>
      <c r="N2436" s="37" t="n">
        <v>118</v>
      </c>
      <c r="O2436" s="37" t="n">
        <v>0</v>
      </c>
      <c r="P2436" s="33" t="s">
        <v>692</v>
      </c>
    </row>
    <row r="2437" customFormat="false" ht="15" hidden="false" customHeight="false" outlineLevel="0" collapsed="false">
      <c r="A2437" s="33" t="s">
        <v>9260</v>
      </c>
      <c r="B2437" s="33" t="s">
        <v>9261</v>
      </c>
      <c r="C2437" s="33" t="s">
        <v>9262</v>
      </c>
      <c r="D2437" s="33" t="s">
        <v>9262</v>
      </c>
      <c r="E2437" s="33"/>
      <c r="F2437" s="33" t="s">
        <v>685</v>
      </c>
      <c r="G2437" s="33" t="s">
        <v>686</v>
      </c>
      <c r="H2437" s="33" t="s">
        <v>9007</v>
      </c>
      <c r="I2437" s="33" t="n">
        <v>5161</v>
      </c>
      <c r="J2437" s="33" t="s">
        <v>698</v>
      </c>
      <c r="K2437" s="35"/>
      <c r="L2437" s="36"/>
      <c r="M2437" s="37" t="n">
        <v>100</v>
      </c>
      <c r="N2437" s="37" t="n">
        <v>0</v>
      </c>
      <c r="O2437" s="37" t="n">
        <v>0</v>
      </c>
      <c r="P2437" s="33" t="s">
        <v>3014</v>
      </c>
    </row>
    <row r="2438" customFormat="false" ht="15" hidden="false" customHeight="false" outlineLevel="0" collapsed="false">
      <c r="A2438" s="33" t="s">
        <v>9263</v>
      </c>
      <c r="B2438" s="33" t="s">
        <v>9264</v>
      </c>
      <c r="C2438" s="33" t="s">
        <v>9265</v>
      </c>
      <c r="D2438" s="33" t="s">
        <v>9266</v>
      </c>
      <c r="E2438" s="33"/>
      <c r="F2438" s="33" t="s">
        <v>685</v>
      </c>
      <c r="G2438" s="33" t="s">
        <v>686</v>
      </c>
      <c r="H2438" s="33" t="s">
        <v>820</v>
      </c>
      <c r="I2438" s="33" t="n">
        <v>5353</v>
      </c>
      <c r="J2438" s="33" t="s">
        <v>698</v>
      </c>
      <c r="K2438" s="35"/>
      <c r="L2438" s="36"/>
      <c r="M2438" s="37" t="n">
        <v>716</v>
      </c>
      <c r="N2438" s="37" t="n">
        <v>120</v>
      </c>
      <c r="O2438" s="37" t="n">
        <v>0</v>
      </c>
      <c r="P2438" s="33" t="s">
        <v>9267</v>
      </c>
    </row>
    <row r="2439" customFormat="false" ht="15" hidden="false" customHeight="false" outlineLevel="0" collapsed="false">
      <c r="A2439" s="33" t="s">
        <v>9268</v>
      </c>
      <c r="B2439" s="33" t="s">
        <v>9269</v>
      </c>
      <c r="C2439" s="33" t="s">
        <v>9270</v>
      </c>
      <c r="D2439" s="33" t="s">
        <v>9271</v>
      </c>
      <c r="E2439" s="33"/>
      <c r="F2439" s="33" t="s">
        <v>685</v>
      </c>
      <c r="G2439" s="33" t="s">
        <v>686</v>
      </c>
      <c r="H2439" s="33" t="s">
        <v>733</v>
      </c>
      <c r="I2439" s="33" t="n">
        <v>5682</v>
      </c>
      <c r="J2439" s="33" t="s">
        <v>698</v>
      </c>
      <c r="K2439" s="35"/>
      <c r="L2439" s="36"/>
      <c r="M2439" s="37" t="n">
        <v>0</v>
      </c>
      <c r="N2439" s="37" t="n">
        <v>12</v>
      </c>
      <c r="O2439" s="37" t="n">
        <v>0</v>
      </c>
      <c r="P2439" s="33" t="s">
        <v>9272</v>
      </c>
    </row>
    <row r="2440" customFormat="false" ht="15" hidden="false" customHeight="false" outlineLevel="0" collapsed="false">
      <c r="A2440" s="33" t="s">
        <v>9273</v>
      </c>
      <c r="B2440" s="33" t="s">
        <v>9274</v>
      </c>
      <c r="C2440" s="33" t="s">
        <v>9275</v>
      </c>
      <c r="D2440" s="33" t="s">
        <v>9276</v>
      </c>
      <c r="E2440" s="33" t="s">
        <v>9277</v>
      </c>
      <c r="F2440" s="33" t="s">
        <v>685</v>
      </c>
      <c r="G2440" s="33" t="s">
        <v>686</v>
      </c>
      <c r="H2440" s="33" t="s">
        <v>820</v>
      </c>
      <c r="I2440" s="33" t="n">
        <v>5695</v>
      </c>
      <c r="J2440" s="33" t="s">
        <v>698</v>
      </c>
      <c r="K2440" s="35"/>
      <c r="L2440" s="36"/>
      <c r="M2440" s="37" t="n">
        <v>26685</v>
      </c>
      <c r="N2440" s="37" t="n">
        <v>8981</v>
      </c>
      <c r="O2440" s="37" t="n">
        <v>0</v>
      </c>
      <c r="P2440" s="33" t="s">
        <v>688</v>
      </c>
    </row>
    <row r="2441" customFormat="false" ht="15" hidden="false" customHeight="false" outlineLevel="0" collapsed="false">
      <c r="A2441" s="33" t="s">
        <v>9278</v>
      </c>
      <c r="B2441" s="33" t="s">
        <v>9279</v>
      </c>
      <c r="C2441" s="33" t="s">
        <v>9280</v>
      </c>
      <c r="D2441" s="33" t="s">
        <v>9281</v>
      </c>
      <c r="E2441" s="33" t="s">
        <v>9282</v>
      </c>
      <c r="F2441" s="33" t="s">
        <v>685</v>
      </c>
      <c r="G2441" s="33" t="s">
        <v>686</v>
      </c>
      <c r="H2441" s="33" t="s">
        <v>1003</v>
      </c>
      <c r="I2441" s="33" t="n">
        <v>5813</v>
      </c>
      <c r="J2441" s="33" t="s">
        <v>698</v>
      </c>
      <c r="K2441" s="35"/>
      <c r="L2441" s="36"/>
      <c r="M2441" s="37" t="n">
        <v>1421</v>
      </c>
      <c r="N2441" s="37" t="n">
        <v>8922</v>
      </c>
      <c r="O2441" s="37" t="n">
        <v>14</v>
      </c>
      <c r="P2441" s="33" t="s">
        <v>688</v>
      </c>
    </row>
    <row r="2442" customFormat="false" ht="15" hidden="false" customHeight="false" outlineLevel="0" collapsed="false">
      <c r="A2442" s="33" t="s">
        <v>9283</v>
      </c>
      <c r="B2442" s="33" t="s">
        <v>9284</v>
      </c>
      <c r="C2442" s="33" t="s">
        <v>9285</v>
      </c>
      <c r="D2442" s="33" t="s">
        <v>9286</v>
      </c>
      <c r="E2442" s="33"/>
      <c r="F2442" s="33" t="s">
        <v>685</v>
      </c>
      <c r="G2442" s="33" t="s">
        <v>686</v>
      </c>
      <c r="H2442" s="33" t="s">
        <v>9007</v>
      </c>
      <c r="I2442" s="33" t="n">
        <v>6341</v>
      </c>
      <c r="J2442" s="33" t="s">
        <v>698</v>
      </c>
      <c r="K2442" s="35"/>
      <c r="L2442" s="36"/>
      <c r="M2442" s="37" t="n">
        <v>225</v>
      </c>
      <c r="N2442" s="37" t="n">
        <v>0</v>
      </c>
      <c r="O2442" s="37" t="n">
        <v>0</v>
      </c>
      <c r="P2442" s="33" t="s">
        <v>9287</v>
      </c>
    </row>
    <row r="2443" customFormat="false" ht="15" hidden="false" customHeight="false" outlineLevel="0" collapsed="false">
      <c r="A2443" s="33" t="s">
        <v>9288</v>
      </c>
      <c r="B2443" s="33" t="s">
        <v>9289</v>
      </c>
      <c r="C2443" s="33" t="s">
        <v>9290</v>
      </c>
      <c r="D2443" s="33" t="s">
        <v>9291</v>
      </c>
      <c r="E2443" s="33"/>
      <c r="F2443" s="33" t="s">
        <v>685</v>
      </c>
      <c r="G2443" s="33" t="s">
        <v>686</v>
      </c>
      <c r="H2443" s="33" t="s">
        <v>9007</v>
      </c>
      <c r="I2443" s="33" t="n">
        <v>6622</v>
      </c>
      <c r="J2443" s="33" t="s">
        <v>698</v>
      </c>
      <c r="K2443" s="35"/>
      <c r="L2443" s="36"/>
      <c r="M2443" s="37" t="n">
        <v>115</v>
      </c>
      <c r="N2443" s="37" t="n">
        <v>44</v>
      </c>
      <c r="O2443" s="37" t="n">
        <v>0</v>
      </c>
      <c r="P2443" s="33" t="s">
        <v>9287</v>
      </c>
    </row>
    <row r="2445" customFormat="false" ht="15" hidden="false" customHeight="false" outlineLevel="0" collapsed="false">
      <c r="A2445" s="27" t="s">
        <v>9292</v>
      </c>
      <c r="B2445" s="27"/>
      <c r="C2445" s="27"/>
      <c r="D2445" s="27"/>
      <c r="E2445" s="27"/>
      <c r="F2445" s="27"/>
      <c r="G2445" s="27"/>
      <c r="H2445" s="27"/>
      <c r="I2445" s="27"/>
      <c r="J2445" s="27"/>
    </row>
    <row r="2446" customFormat="false" ht="15" hidden="false" customHeight="false" outlineLevel="0" collapsed="false">
      <c r="A2446" s="28" t="s">
        <v>9293</v>
      </c>
      <c r="B2446" s="28"/>
      <c r="C2446" s="28"/>
      <c r="D2446" s="28"/>
      <c r="E2446" s="28"/>
      <c r="F2446" s="28"/>
      <c r="G2446" s="28"/>
      <c r="H2446" s="28"/>
      <c r="I2446" s="28"/>
      <c r="J2446" s="28"/>
    </row>
    <row r="2447" customFormat="false" ht="15" hidden="false" customHeight="false" outlineLevel="0" collapsed="false">
      <c r="A2447" s="28" t="s">
        <v>9294</v>
      </c>
      <c r="B2447" s="28"/>
      <c r="C2447" s="28"/>
      <c r="D2447" s="28"/>
      <c r="E2447" s="28"/>
      <c r="F2447" s="28"/>
      <c r="G2447" s="28"/>
      <c r="H2447" s="28"/>
      <c r="I2447" s="28"/>
      <c r="J2447" s="28"/>
    </row>
    <row r="2448" customFormat="false" ht="15" hidden="false" customHeight="false" outlineLevel="0" collapsed="false">
      <c r="A2448" s="28" t="s">
        <v>9295</v>
      </c>
      <c r="B2448" s="28"/>
      <c r="C2448" s="28"/>
      <c r="D2448" s="28"/>
      <c r="E2448" s="28"/>
      <c r="F2448" s="28"/>
      <c r="G2448" s="28"/>
      <c r="H2448" s="28"/>
      <c r="I2448" s="28"/>
      <c r="J2448" s="28"/>
    </row>
    <row r="2449" customFormat="false" ht="15" hidden="false" customHeight="false" outlineLevel="0" collapsed="false">
      <c r="A2449" s="28" t="s">
        <v>9296</v>
      </c>
      <c r="B2449" s="28"/>
      <c r="C2449" s="28"/>
      <c r="D2449" s="28"/>
      <c r="E2449" s="28"/>
      <c r="F2449" s="28"/>
      <c r="G2449" s="28"/>
      <c r="H2449" s="28"/>
      <c r="I2449" s="28"/>
      <c r="J2449" s="28"/>
    </row>
    <row r="2450" customFormat="false" ht="15" hidden="false" customHeight="false" outlineLevel="0" collapsed="false">
      <c r="A2450" s="28" t="s">
        <v>9297</v>
      </c>
      <c r="B2450" s="28"/>
      <c r="C2450" s="28"/>
      <c r="D2450" s="28"/>
      <c r="E2450" s="28"/>
      <c r="F2450" s="28"/>
      <c r="G2450" s="28"/>
      <c r="H2450" s="28"/>
      <c r="I2450" s="28"/>
      <c r="J2450" s="28"/>
    </row>
  </sheetData>
  <autoFilter ref="A1:P2443"/>
  <mergeCells count="6">
    <mergeCell ref="A2445:J2445"/>
    <mergeCell ref="A2446:J2446"/>
    <mergeCell ref="A2447:J2447"/>
    <mergeCell ref="A2448:J2448"/>
    <mergeCell ref="A2449:J2449"/>
    <mergeCell ref="A2450:J245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26"/>
    <col collapsed="false" customWidth="true" hidden="false" outlineLevel="0" max="3" min="3" style="0" width="16"/>
    <col collapsed="false" customWidth="true" hidden="false" outlineLevel="0" max="4" min="4" style="0" width="62"/>
    <col collapsed="false" customWidth="true" hidden="false" outlineLevel="0" max="5" min="5" style="0" width="40"/>
  </cols>
  <sheetData>
    <row r="1" customFormat="false" ht="15" hidden="false" customHeight="false" outlineLevel="0" collapsed="false">
      <c r="A1" s="18" t="s">
        <v>9298</v>
      </c>
      <c r="B1" s="18" t="s">
        <v>9299</v>
      </c>
      <c r="C1" s="18" t="s">
        <v>9300</v>
      </c>
      <c r="D1" s="18" t="s">
        <v>9301</v>
      </c>
      <c r="E1" s="18" t="s">
        <v>9302</v>
      </c>
    </row>
    <row r="2" customFormat="false" ht="23.85" hidden="false" customHeight="false" outlineLevel="0" collapsed="false">
      <c r="A2" s="19" t="s">
        <v>9303</v>
      </c>
      <c r="B2" s="19" t="s">
        <v>9304</v>
      </c>
      <c r="C2" s="19" t="s">
        <v>9305</v>
      </c>
      <c r="D2" s="19" t="s">
        <v>9306</v>
      </c>
      <c r="E2" s="19" t="s">
        <v>9307</v>
      </c>
    </row>
    <row r="3" customFormat="false" ht="23.85" hidden="false" customHeight="false" outlineLevel="0" collapsed="false">
      <c r="A3" s="19" t="s">
        <v>9308</v>
      </c>
      <c r="B3" s="19" t="s">
        <v>9309</v>
      </c>
      <c r="C3" s="19" t="s">
        <v>9305</v>
      </c>
      <c r="D3" s="19" t="s">
        <v>9310</v>
      </c>
      <c r="E3" s="19" t="s">
        <v>9311</v>
      </c>
    </row>
    <row r="4" customFormat="false" ht="23.85" hidden="false" customHeight="false" outlineLevel="0" collapsed="false">
      <c r="A4" s="19" t="s">
        <v>9312</v>
      </c>
      <c r="B4" s="19" t="s">
        <v>9313</v>
      </c>
      <c r="C4" s="19" t="s">
        <v>9314</v>
      </c>
      <c r="D4" s="19" t="s">
        <v>9315</v>
      </c>
      <c r="E4" s="19"/>
    </row>
    <row r="5" customFormat="false" ht="23.85" hidden="false" customHeight="false" outlineLevel="0" collapsed="false">
      <c r="A5" s="19" t="s">
        <v>9316</v>
      </c>
      <c r="B5" s="19" t="s">
        <v>9317</v>
      </c>
      <c r="C5" s="19" t="s">
        <v>9314</v>
      </c>
      <c r="D5" s="19" t="s">
        <v>9318</v>
      </c>
      <c r="E5" s="19" t="s">
        <v>9319</v>
      </c>
    </row>
    <row r="6" customFormat="false" ht="15" hidden="false" customHeight="false" outlineLevel="0" collapsed="false">
      <c r="A6" s="19" t="s">
        <v>9316</v>
      </c>
      <c r="B6" s="19" t="s">
        <v>9320</v>
      </c>
      <c r="C6" s="19" t="s">
        <v>9314</v>
      </c>
      <c r="D6" s="19" t="s">
        <v>9321</v>
      </c>
      <c r="E6" s="19"/>
    </row>
    <row r="7" customFormat="false" ht="23.85" hidden="false" customHeight="false" outlineLevel="0" collapsed="false">
      <c r="A7" s="19" t="s">
        <v>9322</v>
      </c>
      <c r="B7" s="19" t="s">
        <v>9323</v>
      </c>
      <c r="C7" s="19" t="s">
        <v>9314</v>
      </c>
      <c r="D7" s="19" t="s">
        <v>9324</v>
      </c>
      <c r="E7" s="19"/>
    </row>
    <row r="8" customFormat="false" ht="35.05" hidden="false" customHeight="false" outlineLevel="0" collapsed="false">
      <c r="A8" s="19" t="s">
        <v>9325</v>
      </c>
      <c r="B8" s="19" t="s">
        <v>9326</v>
      </c>
      <c r="C8" s="19" t="s">
        <v>9327</v>
      </c>
      <c r="D8" s="19" t="s">
        <v>9328</v>
      </c>
      <c r="E8" s="19" t="s">
        <v>9329</v>
      </c>
    </row>
    <row r="9" customFormat="false" ht="23.85" hidden="false" customHeight="false" outlineLevel="0" collapsed="false">
      <c r="A9" s="19" t="s">
        <v>9330</v>
      </c>
      <c r="B9" s="19" t="s">
        <v>9331</v>
      </c>
      <c r="C9" s="19" t="s">
        <v>9332</v>
      </c>
      <c r="D9" s="19" t="s">
        <v>9333</v>
      </c>
      <c r="E9" s="19" t="s">
        <v>9334</v>
      </c>
    </row>
  </sheetData>
  <autoFilter ref="A1:E9"/>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4"/>
    <col collapsed="false" customWidth="true" hidden="false" outlineLevel="0" max="3" min="3" style="0" width="44"/>
    <col collapsed="false" customWidth="true" hidden="false" outlineLevel="0" max="5" min="4" style="0" width="52"/>
    <col collapsed="false" customWidth="true" hidden="false" outlineLevel="0" max="6" min="6" style="0" width="34"/>
  </cols>
  <sheetData>
    <row r="1" customFormat="false" ht="15" hidden="false" customHeight="false" outlineLevel="0" collapsed="false">
      <c r="A1" s="18" t="s">
        <v>9335</v>
      </c>
      <c r="B1" s="18" t="s">
        <v>9336</v>
      </c>
      <c r="C1" s="18" t="s">
        <v>9337</v>
      </c>
      <c r="D1" s="18" t="s">
        <v>9338</v>
      </c>
      <c r="E1" s="18" t="s">
        <v>9339</v>
      </c>
      <c r="F1" s="18" t="s">
        <v>477</v>
      </c>
    </row>
    <row r="2" customFormat="false" ht="68.65" hidden="false" customHeight="false" outlineLevel="0" collapsed="false">
      <c r="A2" s="19" t="s">
        <v>9340</v>
      </c>
      <c r="B2" s="19" t="s">
        <v>9341</v>
      </c>
      <c r="C2" s="19" t="s">
        <v>9342</v>
      </c>
      <c r="D2" s="19" t="s">
        <v>9343</v>
      </c>
      <c r="E2" s="19" t="s">
        <v>9344</v>
      </c>
      <c r="F2" s="19" t="s">
        <v>9345</v>
      </c>
    </row>
    <row r="3" customFormat="false" ht="23.85" hidden="false" customHeight="false" outlineLevel="0" collapsed="false">
      <c r="A3" s="19" t="s">
        <v>9340</v>
      </c>
      <c r="B3" s="19" t="s">
        <v>9346</v>
      </c>
      <c r="C3" s="19" t="s">
        <v>9347</v>
      </c>
      <c r="D3" s="19" t="s">
        <v>9348</v>
      </c>
      <c r="E3" s="19" t="s">
        <v>9349</v>
      </c>
      <c r="F3" s="19" t="s">
        <v>9350</v>
      </c>
    </row>
    <row r="4" customFormat="false" ht="23.85" hidden="false" customHeight="false" outlineLevel="0" collapsed="false">
      <c r="A4" s="19" t="s">
        <v>9340</v>
      </c>
      <c r="B4" s="19" t="s">
        <v>9351</v>
      </c>
      <c r="C4" s="19" t="s">
        <v>9352</v>
      </c>
      <c r="D4" s="19" t="s">
        <v>9353</v>
      </c>
      <c r="E4" s="19" t="s">
        <v>9354</v>
      </c>
      <c r="F4" s="19" t="s">
        <v>9355</v>
      </c>
    </row>
    <row r="5" customFormat="false" ht="23.85" hidden="false" customHeight="false" outlineLevel="0" collapsed="false">
      <c r="A5" s="19" t="s">
        <v>9340</v>
      </c>
      <c r="B5" s="19" t="s">
        <v>9356</v>
      </c>
      <c r="C5" s="19" t="s">
        <v>9357</v>
      </c>
      <c r="D5" s="19" t="s">
        <v>9358</v>
      </c>
      <c r="E5" s="19" t="s">
        <v>9359</v>
      </c>
      <c r="F5" s="19" t="s">
        <v>9360</v>
      </c>
    </row>
    <row r="6" customFormat="false" ht="35.05" hidden="false" customHeight="false" outlineLevel="0" collapsed="false">
      <c r="A6" s="19" t="s">
        <v>9340</v>
      </c>
      <c r="B6" s="19" t="s">
        <v>9361</v>
      </c>
      <c r="C6" s="19" t="s">
        <v>9362</v>
      </c>
      <c r="D6" s="19" t="s">
        <v>9363</v>
      </c>
      <c r="E6" s="19" t="s">
        <v>9364</v>
      </c>
      <c r="F6" s="19" t="s">
        <v>9365</v>
      </c>
    </row>
    <row r="7" customFormat="false" ht="15" hidden="false" customHeight="false" outlineLevel="0" collapsed="false">
      <c r="A7" s="19" t="s">
        <v>9340</v>
      </c>
      <c r="B7" s="19" t="s">
        <v>9366</v>
      </c>
      <c r="C7" s="19" t="s">
        <v>9367</v>
      </c>
      <c r="D7" s="19" t="s">
        <v>9368</v>
      </c>
      <c r="E7" s="19" t="s">
        <v>9369</v>
      </c>
      <c r="F7" s="19" t="s">
        <v>9360</v>
      </c>
    </row>
    <row r="8" customFormat="false" ht="15" hidden="false" customHeight="false" outlineLevel="0" collapsed="false">
      <c r="A8" s="19" t="s">
        <v>9340</v>
      </c>
      <c r="B8" s="19" t="s">
        <v>9370</v>
      </c>
      <c r="C8" s="19" t="s">
        <v>9371</v>
      </c>
      <c r="D8" s="19" t="s">
        <v>9372</v>
      </c>
      <c r="E8" s="19" t="s">
        <v>9373</v>
      </c>
      <c r="F8" s="19" t="s">
        <v>9374</v>
      </c>
    </row>
    <row r="9" customFormat="false" ht="15" hidden="false" customHeight="false" outlineLevel="0" collapsed="false">
      <c r="A9" s="19" t="s">
        <v>9340</v>
      </c>
      <c r="B9" s="19" t="s">
        <v>9375</v>
      </c>
      <c r="C9" s="19" t="s">
        <v>9376</v>
      </c>
      <c r="D9" s="19" t="s">
        <v>9377</v>
      </c>
      <c r="E9" s="19" t="s">
        <v>9378</v>
      </c>
      <c r="F9" s="19" t="s">
        <v>9379</v>
      </c>
    </row>
    <row r="10" customFormat="false" ht="35.05" hidden="false" customHeight="false" outlineLevel="0" collapsed="false">
      <c r="A10" s="19" t="s">
        <v>9380</v>
      </c>
      <c r="B10" s="19" t="s">
        <v>9381</v>
      </c>
      <c r="C10" s="19" t="s">
        <v>9382</v>
      </c>
      <c r="D10" s="19" t="s">
        <v>9383</v>
      </c>
      <c r="E10" s="19" t="s">
        <v>9384</v>
      </c>
      <c r="F10" s="19" t="s">
        <v>9385</v>
      </c>
    </row>
    <row r="11" customFormat="false" ht="23.85" hidden="false" customHeight="false" outlineLevel="0" collapsed="false">
      <c r="A11" s="19" t="s">
        <v>9380</v>
      </c>
      <c r="B11" s="19" t="s">
        <v>9386</v>
      </c>
      <c r="C11" s="19" t="s">
        <v>9387</v>
      </c>
      <c r="D11" s="19" t="s">
        <v>9388</v>
      </c>
      <c r="E11" s="19" t="s">
        <v>9389</v>
      </c>
      <c r="F11" s="19" t="s">
        <v>9390</v>
      </c>
    </row>
    <row r="12" customFormat="false" ht="23.85" hidden="false" customHeight="false" outlineLevel="0" collapsed="false">
      <c r="A12" s="19" t="s">
        <v>9380</v>
      </c>
      <c r="B12" s="19" t="s">
        <v>9391</v>
      </c>
      <c r="C12" s="19" t="s">
        <v>9392</v>
      </c>
      <c r="D12" s="19" t="s">
        <v>9393</v>
      </c>
      <c r="E12" s="19" t="s">
        <v>9394</v>
      </c>
      <c r="F12" s="19" t="s">
        <v>9395</v>
      </c>
    </row>
    <row r="13" customFormat="false" ht="23.85" hidden="false" customHeight="false" outlineLevel="0" collapsed="false">
      <c r="A13" s="19" t="s">
        <v>9380</v>
      </c>
      <c r="B13" s="19" t="s">
        <v>9396</v>
      </c>
      <c r="C13" s="19" t="s">
        <v>9397</v>
      </c>
      <c r="D13" s="19" t="s">
        <v>9398</v>
      </c>
      <c r="E13" s="19" t="s">
        <v>9399</v>
      </c>
      <c r="F13" s="19" t="s">
        <v>9400</v>
      </c>
    </row>
    <row r="14" customFormat="false" ht="35.05" hidden="false" customHeight="false" outlineLevel="0" collapsed="false">
      <c r="A14" s="19" t="s">
        <v>9380</v>
      </c>
      <c r="B14" s="19" t="s">
        <v>9401</v>
      </c>
      <c r="C14" s="19" t="s">
        <v>9402</v>
      </c>
      <c r="D14" s="19" t="s">
        <v>9403</v>
      </c>
      <c r="E14" s="19" t="s">
        <v>9404</v>
      </c>
      <c r="F14" s="19" t="s">
        <v>9405</v>
      </c>
    </row>
    <row r="15" customFormat="false" ht="23.85" hidden="false" customHeight="false" outlineLevel="0" collapsed="false">
      <c r="A15" s="19" t="s">
        <v>9380</v>
      </c>
      <c r="B15" s="19" t="s">
        <v>9406</v>
      </c>
      <c r="C15" s="19" t="s">
        <v>9407</v>
      </c>
      <c r="D15" s="19" t="s">
        <v>9408</v>
      </c>
      <c r="E15" s="19" t="s">
        <v>9409</v>
      </c>
      <c r="F15" s="19" t="s">
        <v>9410</v>
      </c>
    </row>
    <row r="16" customFormat="false" ht="23.85" hidden="false" customHeight="false" outlineLevel="0" collapsed="false">
      <c r="A16" s="19" t="s">
        <v>9380</v>
      </c>
      <c r="B16" s="19" t="s">
        <v>9411</v>
      </c>
      <c r="C16" s="19" t="s">
        <v>9412</v>
      </c>
      <c r="D16" s="19" t="s">
        <v>9413</v>
      </c>
      <c r="E16" s="19" t="s">
        <v>9414</v>
      </c>
      <c r="F16" s="19" t="s">
        <v>9415</v>
      </c>
    </row>
    <row r="17" customFormat="false" ht="23.85" hidden="false" customHeight="false" outlineLevel="0" collapsed="false">
      <c r="A17" s="19" t="s">
        <v>9380</v>
      </c>
      <c r="B17" s="19" t="s">
        <v>9416</v>
      </c>
      <c r="C17" s="19" t="s">
        <v>9417</v>
      </c>
      <c r="D17" s="19" t="s">
        <v>9418</v>
      </c>
      <c r="E17" s="19" t="s">
        <v>9419</v>
      </c>
      <c r="F17" s="19" t="s">
        <v>9420</v>
      </c>
    </row>
    <row r="18" customFormat="false" ht="23.85" hidden="false" customHeight="false" outlineLevel="0" collapsed="false">
      <c r="A18" s="19" t="s">
        <v>9380</v>
      </c>
      <c r="B18" s="19" t="s">
        <v>9421</v>
      </c>
      <c r="C18" s="19" t="s">
        <v>9422</v>
      </c>
      <c r="D18" s="19" t="s">
        <v>9423</v>
      </c>
      <c r="E18" s="19" t="s">
        <v>9424</v>
      </c>
      <c r="F18" s="19" t="s">
        <v>9425</v>
      </c>
    </row>
    <row r="19" customFormat="false" ht="23.85" hidden="false" customHeight="false" outlineLevel="0" collapsed="false">
      <c r="A19" s="19" t="s">
        <v>9380</v>
      </c>
      <c r="B19" s="19" t="s">
        <v>9426</v>
      </c>
      <c r="C19" s="19" t="s">
        <v>9427</v>
      </c>
      <c r="D19" s="19" t="s">
        <v>9428</v>
      </c>
      <c r="E19" s="19" t="s">
        <v>9429</v>
      </c>
      <c r="F19" s="19" t="s">
        <v>9430</v>
      </c>
    </row>
    <row r="20" customFormat="false" ht="35.05" hidden="false" customHeight="false" outlineLevel="0" collapsed="false">
      <c r="A20" s="19" t="s">
        <v>9380</v>
      </c>
      <c r="B20" s="19" t="s">
        <v>9431</v>
      </c>
      <c r="C20" s="19" t="s">
        <v>9432</v>
      </c>
      <c r="D20" s="19" t="s">
        <v>9433</v>
      </c>
      <c r="E20" s="19" t="s">
        <v>9434</v>
      </c>
      <c r="F20" s="19" t="s">
        <v>9435</v>
      </c>
    </row>
    <row r="21" customFormat="false" ht="23.85" hidden="false" customHeight="false" outlineLevel="0" collapsed="false">
      <c r="A21" s="19" t="s">
        <v>9436</v>
      </c>
      <c r="B21" s="19" t="s">
        <v>9437</v>
      </c>
      <c r="C21" s="19" t="s">
        <v>9438</v>
      </c>
      <c r="D21" s="19" t="s">
        <v>9439</v>
      </c>
      <c r="E21" s="19" t="s">
        <v>9440</v>
      </c>
      <c r="F21" s="19" t="s">
        <v>9441</v>
      </c>
    </row>
    <row r="22" customFormat="false" ht="35.05" hidden="false" customHeight="false" outlineLevel="0" collapsed="false">
      <c r="A22" s="19" t="s">
        <v>9442</v>
      </c>
      <c r="B22" s="19" t="s">
        <v>9443</v>
      </c>
      <c r="C22" s="19" t="s">
        <v>9444</v>
      </c>
      <c r="D22" s="19" t="s">
        <v>9445</v>
      </c>
      <c r="E22" s="19" t="s">
        <v>9446</v>
      </c>
      <c r="F22" s="19" t="s">
        <v>9447</v>
      </c>
    </row>
    <row r="23" customFormat="false" ht="23.85" hidden="false" customHeight="false" outlineLevel="0" collapsed="false">
      <c r="A23" s="19" t="s">
        <v>9442</v>
      </c>
      <c r="B23" s="19" t="s">
        <v>9448</v>
      </c>
      <c r="C23" s="19" t="s">
        <v>9449</v>
      </c>
      <c r="D23" s="19" t="s">
        <v>9450</v>
      </c>
      <c r="E23" s="19" t="s">
        <v>9451</v>
      </c>
      <c r="F23" s="19" t="s">
        <v>9452</v>
      </c>
    </row>
    <row r="24" customFormat="false" ht="35.05" hidden="false" customHeight="false" outlineLevel="0" collapsed="false">
      <c r="A24" s="19" t="s">
        <v>9442</v>
      </c>
      <c r="B24" s="19" t="s">
        <v>9453</v>
      </c>
      <c r="C24" s="19" t="s">
        <v>9454</v>
      </c>
      <c r="D24" s="19" t="s">
        <v>9455</v>
      </c>
      <c r="E24" s="19" t="s">
        <v>9456</v>
      </c>
      <c r="F24" s="19" t="s">
        <v>9457</v>
      </c>
    </row>
    <row r="25" customFormat="false" ht="23.85" hidden="false" customHeight="false" outlineLevel="0" collapsed="false">
      <c r="A25" s="19" t="s">
        <v>9442</v>
      </c>
      <c r="B25" s="19" t="s">
        <v>9458</v>
      </c>
      <c r="C25" s="19" t="s">
        <v>9459</v>
      </c>
      <c r="D25" s="19" t="s">
        <v>9460</v>
      </c>
      <c r="E25" s="19" t="s">
        <v>9461</v>
      </c>
      <c r="F25" s="19" t="s">
        <v>9462</v>
      </c>
    </row>
    <row r="26" customFormat="false" ht="15" hidden="false" customHeight="false" outlineLevel="0" collapsed="false">
      <c r="A26" s="19" t="s">
        <v>9442</v>
      </c>
      <c r="B26" s="19" t="s">
        <v>9463</v>
      </c>
      <c r="C26" s="19" t="s">
        <v>9464</v>
      </c>
      <c r="D26" s="19" t="s">
        <v>9465</v>
      </c>
      <c r="E26" s="19" t="s">
        <v>9466</v>
      </c>
      <c r="F26" s="19" t="s">
        <v>9467</v>
      </c>
    </row>
    <row r="27" customFormat="false" ht="23.85" hidden="false" customHeight="false" outlineLevel="0" collapsed="false">
      <c r="A27" s="19" t="s">
        <v>9442</v>
      </c>
      <c r="B27" s="19" t="s">
        <v>9468</v>
      </c>
      <c r="C27" s="19" t="s">
        <v>9464</v>
      </c>
      <c r="D27" s="19" t="s">
        <v>9469</v>
      </c>
      <c r="E27" s="19" t="s">
        <v>9470</v>
      </c>
      <c r="F27" s="19" t="s">
        <v>9471</v>
      </c>
    </row>
    <row r="28" customFormat="false" ht="23.85" hidden="false" customHeight="false" outlineLevel="0" collapsed="false">
      <c r="A28" s="19" t="s">
        <v>9442</v>
      </c>
      <c r="B28" s="19" t="s">
        <v>9472</v>
      </c>
      <c r="C28" s="19" t="s">
        <v>9473</v>
      </c>
      <c r="D28" s="19" t="s">
        <v>9474</v>
      </c>
      <c r="E28" s="19" t="s">
        <v>9475</v>
      </c>
      <c r="F28" s="19" t="s">
        <v>9476</v>
      </c>
    </row>
    <row r="29" customFormat="false" ht="23.85" hidden="false" customHeight="false" outlineLevel="0" collapsed="false">
      <c r="A29" s="19" t="s">
        <v>9442</v>
      </c>
      <c r="B29" s="19" t="s">
        <v>9477</v>
      </c>
      <c r="C29" s="19" t="s">
        <v>9478</v>
      </c>
      <c r="D29" s="19" t="s">
        <v>9479</v>
      </c>
      <c r="E29" s="19" t="s">
        <v>9480</v>
      </c>
      <c r="F29" s="19" t="s">
        <v>9481</v>
      </c>
    </row>
    <row r="30" customFormat="false" ht="23.85" hidden="false" customHeight="false" outlineLevel="0" collapsed="false">
      <c r="A30" s="19" t="s">
        <v>9442</v>
      </c>
      <c r="B30" s="19" t="s">
        <v>9482</v>
      </c>
      <c r="C30" s="19" t="s">
        <v>9483</v>
      </c>
      <c r="D30" s="19" t="s">
        <v>9484</v>
      </c>
      <c r="E30" s="19" t="s">
        <v>9485</v>
      </c>
      <c r="F30" s="19" t="s">
        <v>9486</v>
      </c>
    </row>
    <row r="31" customFormat="false" ht="23.85" hidden="false" customHeight="false" outlineLevel="0" collapsed="false">
      <c r="A31" s="19" t="s">
        <v>9442</v>
      </c>
      <c r="B31" s="19" t="s">
        <v>9487</v>
      </c>
      <c r="C31" s="19" t="s">
        <v>9488</v>
      </c>
      <c r="D31" s="19" t="s">
        <v>9489</v>
      </c>
      <c r="E31" s="19" t="s">
        <v>9490</v>
      </c>
      <c r="F31" s="19" t="s">
        <v>9491</v>
      </c>
    </row>
    <row r="32" customFormat="false" ht="23.85" hidden="false" customHeight="false" outlineLevel="0" collapsed="false">
      <c r="A32" s="19" t="s">
        <v>9442</v>
      </c>
      <c r="B32" s="19" t="s">
        <v>9492</v>
      </c>
      <c r="C32" s="19" t="s">
        <v>9493</v>
      </c>
      <c r="D32" s="19" t="s">
        <v>9494</v>
      </c>
      <c r="E32" s="19" t="s">
        <v>9495</v>
      </c>
      <c r="F32" s="19" t="s">
        <v>9496</v>
      </c>
    </row>
    <row r="33" customFormat="false" ht="23.85" hidden="false" customHeight="false" outlineLevel="0" collapsed="false">
      <c r="A33" s="19" t="s">
        <v>9442</v>
      </c>
      <c r="B33" s="19" t="s">
        <v>9497</v>
      </c>
      <c r="C33" s="19" t="s">
        <v>9498</v>
      </c>
      <c r="D33" s="19" t="s">
        <v>9499</v>
      </c>
      <c r="E33" s="19" t="s">
        <v>9500</v>
      </c>
      <c r="F33" s="19" t="s">
        <v>9501</v>
      </c>
    </row>
    <row r="34" customFormat="false" ht="23.85" hidden="false" customHeight="false" outlineLevel="0" collapsed="false">
      <c r="A34" s="19" t="s">
        <v>9442</v>
      </c>
      <c r="B34" s="19" t="s">
        <v>9502</v>
      </c>
      <c r="C34" s="19" t="s">
        <v>9503</v>
      </c>
      <c r="D34" s="19" t="s">
        <v>9504</v>
      </c>
      <c r="E34" s="19" t="s">
        <v>9505</v>
      </c>
      <c r="F34" s="19" t="s">
        <v>9506</v>
      </c>
    </row>
    <row r="35" customFormat="false" ht="23.85" hidden="false" customHeight="false" outlineLevel="0" collapsed="false">
      <c r="A35" s="19" t="s">
        <v>9442</v>
      </c>
      <c r="B35" s="19" t="s">
        <v>9507</v>
      </c>
      <c r="C35" s="19" t="s">
        <v>9508</v>
      </c>
      <c r="D35" s="19" t="s">
        <v>9509</v>
      </c>
      <c r="E35" s="19" t="s">
        <v>9510</v>
      </c>
      <c r="F35" s="19" t="s">
        <v>9511</v>
      </c>
    </row>
    <row r="36" customFormat="false" ht="23.85" hidden="false" customHeight="false" outlineLevel="0" collapsed="false">
      <c r="A36" s="19" t="s">
        <v>9442</v>
      </c>
      <c r="B36" s="19" t="s">
        <v>9512</v>
      </c>
      <c r="C36" s="19" t="s">
        <v>9513</v>
      </c>
      <c r="D36" s="19" t="s">
        <v>9514</v>
      </c>
      <c r="E36" s="19" t="s">
        <v>9515</v>
      </c>
      <c r="F36" s="19" t="s">
        <v>9516</v>
      </c>
    </row>
    <row r="37" customFormat="false" ht="35.05" hidden="false" customHeight="false" outlineLevel="0" collapsed="false">
      <c r="A37" s="19" t="s">
        <v>9442</v>
      </c>
      <c r="B37" s="19" t="s">
        <v>9517</v>
      </c>
      <c r="C37" s="19" t="s">
        <v>9518</v>
      </c>
      <c r="D37" s="19" t="s">
        <v>9519</v>
      </c>
      <c r="E37" s="19" t="s">
        <v>9520</v>
      </c>
      <c r="F37" s="19" t="s">
        <v>9521</v>
      </c>
    </row>
    <row r="38" customFormat="false" ht="15" hidden="false" customHeight="false" outlineLevel="0" collapsed="false">
      <c r="A38" s="19" t="s">
        <v>9340</v>
      </c>
      <c r="B38" s="19" t="s">
        <v>9522</v>
      </c>
      <c r="C38" s="19" t="s">
        <v>9523</v>
      </c>
      <c r="D38" s="19" t="s">
        <v>9524</v>
      </c>
      <c r="E38" s="19" t="s">
        <v>9525</v>
      </c>
      <c r="F38" s="19" t="s">
        <v>9526</v>
      </c>
    </row>
    <row r="39" customFormat="false" ht="15" hidden="false" customHeight="false" outlineLevel="0" collapsed="false">
      <c r="A39" s="19" t="s">
        <v>9340</v>
      </c>
      <c r="B39" s="19" t="s">
        <v>9527</v>
      </c>
      <c r="C39" s="19" t="s">
        <v>9528</v>
      </c>
      <c r="D39" s="19" t="s">
        <v>9529</v>
      </c>
      <c r="E39" s="19" t="s">
        <v>9530</v>
      </c>
      <c r="F39" s="19" t="s">
        <v>9531</v>
      </c>
    </row>
    <row r="40" customFormat="false" ht="15" hidden="false" customHeight="false" outlineLevel="0" collapsed="false">
      <c r="A40" s="19" t="s">
        <v>9340</v>
      </c>
      <c r="B40" s="19" t="s">
        <v>9532</v>
      </c>
      <c r="C40" s="19" t="s">
        <v>9533</v>
      </c>
      <c r="D40" s="19" t="s">
        <v>9534</v>
      </c>
      <c r="E40" s="19" t="s">
        <v>9535</v>
      </c>
      <c r="F40" s="19" t="s">
        <v>9536</v>
      </c>
    </row>
    <row r="41" customFormat="false" ht="23.85" hidden="false" customHeight="false" outlineLevel="0" collapsed="false">
      <c r="A41" s="19" t="s">
        <v>9340</v>
      </c>
      <c r="B41" s="19" t="s">
        <v>9537</v>
      </c>
      <c r="C41" s="19" t="s">
        <v>9538</v>
      </c>
      <c r="D41" s="19" t="s">
        <v>9539</v>
      </c>
      <c r="E41" s="19" t="s">
        <v>9540</v>
      </c>
      <c r="F41" s="19" t="s">
        <v>9541</v>
      </c>
    </row>
    <row r="42" customFormat="false" ht="15" hidden="false" customHeight="false" outlineLevel="0" collapsed="false">
      <c r="A42" s="19" t="s">
        <v>9340</v>
      </c>
      <c r="B42" s="19" t="s">
        <v>9542</v>
      </c>
      <c r="C42" s="19" t="s">
        <v>9543</v>
      </c>
      <c r="D42" s="19" t="s">
        <v>9544</v>
      </c>
      <c r="E42" s="19" t="s">
        <v>9545</v>
      </c>
      <c r="F42" s="19" t="s">
        <v>9546</v>
      </c>
    </row>
    <row r="43" customFormat="false" ht="23.85" hidden="false" customHeight="false" outlineLevel="0" collapsed="false">
      <c r="A43" s="19" t="s">
        <v>9340</v>
      </c>
      <c r="B43" s="19" t="s">
        <v>9547</v>
      </c>
      <c r="C43" s="19" t="s">
        <v>9548</v>
      </c>
      <c r="D43" s="19" t="s">
        <v>9549</v>
      </c>
      <c r="E43" s="19" t="s">
        <v>9550</v>
      </c>
      <c r="F43" s="19" t="s">
        <v>9551</v>
      </c>
    </row>
    <row r="44" customFormat="false" ht="15" hidden="false" customHeight="false" outlineLevel="0" collapsed="false">
      <c r="A44" s="19" t="s">
        <v>9340</v>
      </c>
      <c r="B44" s="19" t="s">
        <v>9552</v>
      </c>
      <c r="C44" s="19" t="s">
        <v>9553</v>
      </c>
      <c r="D44" s="19" t="s">
        <v>9554</v>
      </c>
      <c r="E44" s="19" t="s">
        <v>9555</v>
      </c>
      <c r="F44" s="19" t="s">
        <v>9556</v>
      </c>
    </row>
    <row r="45" customFormat="false" ht="15" hidden="false" customHeight="false" outlineLevel="0" collapsed="false">
      <c r="A45" s="19" t="s">
        <v>9340</v>
      </c>
      <c r="B45" s="19" t="s">
        <v>9557</v>
      </c>
      <c r="C45" s="19" t="s">
        <v>9558</v>
      </c>
      <c r="D45" s="19" t="s">
        <v>9559</v>
      </c>
      <c r="E45" s="19" t="s">
        <v>9560</v>
      </c>
      <c r="F45" s="19" t="s">
        <v>9561</v>
      </c>
    </row>
    <row r="46" customFormat="false" ht="15" hidden="false" customHeight="false" outlineLevel="0" collapsed="false">
      <c r="A46" s="19" t="s">
        <v>9340</v>
      </c>
      <c r="B46" s="19" t="s">
        <v>9562</v>
      </c>
      <c r="C46" s="19" t="s">
        <v>9563</v>
      </c>
      <c r="D46" s="19" t="s">
        <v>9564</v>
      </c>
      <c r="E46" s="19" t="s">
        <v>9565</v>
      </c>
      <c r="F46" s="19" t="s">
        <v>9566</v>
      </c>
    </row>
    <row r="47" customFormat="false" ht="15" hidden="false" customHeight="false" outlineLevel="0" collapsed="false">
      <c r="A47" s="19" t="s">
        <v>9340</v>
      </c>
      <c r="B47" s="19" t="s">
        <v>9567</v>
      </c>
      <c r="C47" s="19" t="s">
        <v>9568</v>
      </c>
      <c r="D47" s="19" t="s">
        <v>9569</v>
      </c>
      <c r="E47" s="19" t="s">
        <v>9570</v>
      </c>
      <c r="F47" s="19" t="s">
        <v>9571</v>
      </c>
    </row>
    <row r="48" customFormat="false" ht="23.85" hidden="false" customHeight="false" outlineLevel="0" collapsed="false">
      <c r="A48" s="19" t="s">
        <v>9340</v>
      </c>
      <c r="B48" s="19" t="s">
        <v>9572</v>
      </c>
      <c r="C48" s="19" t="s">
        <v>9573</v>
      </c>
      <c r="D48" s="19" t="s">
        <v>9539</v>
      </c>
      <c r="E48" s="19" t="s">
        <v>9574</v>
      </c>
      <c r="F48" s="19" t="s">
        <v>9575</v>
      </c>
    </row>
    <row r="49" customFormat="false" ht="15" hidden="false" customHeight="false" outlineLevel="0" collapsed="false">
      <c r="A49" s="19" t="s">
        <v>9340</v>
      </c>
      <c r="B49" s="19" t="s">
        <v>9576</v>
      </c>
      <c r="C49" s="19" t="s">
        <v>9577</v>
      </c>
      <c r="D49" s="19" t="s">
        <v>9534</v>
      </c>
      <c r="E49" s="19" t="s">
        <v>9578</v>
      </c>
      <c r="F49" s="19" t="s">
        <v>9579</v>
      </c>
    </row>
    <row r="50" customFormat="false" ht="23.85" hidden="false" customHeight="false" outlineLevel="0" collapsed="false">
      <c r="A50" s="19" t="s">
        <v>9580</v>
      </c>
      <c r="B50" s="19" t="s">
        <v>9581</v>
      </c>
      <c r="C50" s="19" t="s">
        <v>9582</v>
      </c>
      <c r="D50" s="19" t="s">
        <v>9583</v>
      </c>
      <c r="E50" s="19" t="s">
        <v>9584</v>
      </c>
      <c r="F50" s="19" t="s">
        <v>9585</v>
      </c>
    </row>
    <row r="51" customFormat="false" ht="23.85" hidden="false" customHeight="false" outlineLevel="0" collapsed="false">
      <c r="A51" s="19" t="s">
        <v>9580</v>
      </c>
      <c r="B51" s="19" t="s">
        <v>9586</v>
      </c>
      <c r="C51" s="19" t="s">
        <v>9587</v>
      </c>
      <c r="D51" s="19" t="s">
        <v>9539</v>
      </c>
      <c r="E51" s="19" t="s">
        <v>9588</v>
      </c>
      <c r="F51" s="19" t="s">
        <v>9589</v>
      </c>
    </row>
    <row r="52" customFormat="false" ht="15" hidden="false" customHeight="false" outlineLevel="0" collapsed="false">
      <c r="A52" s="19" t="s">
        <v>9580</v>
      </c>
      <c r="B52" s="19" t="s">
        <v>9590</v>
      </c>
      <c r="C52" s="19" t="s">
        <v>9591</v>
      </c>
      <c r="D52" s="19" t="s">
        <v>9592</v>
      </c>
      <c r="E52" s="19" t="s">
        <v>9593</v>
      </c>
      <c r="F52" s="19" t="s">
        <v>9594</v>
      </c>
    </row>
    <row r="53" customFormat="false" ht="15" hidden="false" customHeight="false" outlineLevel="0" collapsed="false">
      <c r="A53" s="19" t="s">
        <v>9580</v>
      </c>
      <c r="B53" s="19" t="s">
        <v>9595</v>
      </c>
      <c r="C53" s="19" t="s">
        <v>9596</v>
      </c>
      <c r="D53" s="19" t="s">
        <v>9597</v>
      </c>
      <c r="E53" s="19" t="s">
        <v>9598</v>
      </c>
      <c r="F53" s="19" t="s">
        <v>9599</v>
      </c>
    </row>
    <row r="54" customFormat="false" ht="15" hidden="false" customHeight="false" outlineLevel="0" collapsed="false">
      <c r="A54" s="19" t="s">
        <v>9580</v>
      </c>
      <c r="B54" s="19" t="s">
        <v>9600</v>
      </c>
      <c r="C54" s="19" t="s">
        <v>9601</v>
      </c>
      <c r="D54" s="19" t="s">
        <v>9539</v>
      </c>
      <c r="E54" s="19" t="s">
        <v>9602</v>
      </c>
      <c r="F54" s="19" t="s">
        <v>9603</v>
      </c>
    </row>
    <row r="55" customFormat="false" ht="15" hidden="false" customHeight="false" outlineLevel="0" collapsed="false">
      <c r="A55" s="19" t="s">
        <v>9580</v>
      </c>
      <c r="B55" s="19" t="s">
        <v>9604</v>
      </c>
      <c r="C55" s="19" t="s">
        <v>9605</v>
      </c>
      <c r="D55" s="19" t="s">
        <v>9539</v>
      </c>
      <c r="E55" s="19" t="s">
        <v>9606</v>
      </c>
      <c r="F55" s="19" t="s">
        <v>9607</v>
      </c>
    </row>
    <row r="56" customFormat="false" ht="15" hidden="false" customHeight="false" outlineLevel="0" collapsed="false">
      <c r="A56" s="19" t="s">
        <v>9580</v>
      </c>
      <c r="B56" s="19" t="s">
        <v>9608</v>
      </c>
      <c r="C56" s="19" t="s">
        <v>9609</v>
      </c>
      <c r="D56" s="19" t="s">
        <v>9610</v>
      </c>
      <c r="E56" s="19" t="s">
        <v>9611</v>
      </c>
      <c r="F56" s="19" t="s">
        <v>9612</v>
      </c>
    </row>
    <row r="57" customFormat="false" ht="15" hidden="false" customHeight="false" outlineLevel="0" collapsed="false">
      <c r="A57" s="19" t="s">
        <v>9580</v>
      </c>
      <c r="B57" s="19" t="s">
        <v>9613</v>
      </c>
      <c r="C57" s="19" t="s">
        <v>9614</v>
      </c>
      <c r="D57" s="19" t="s">
        <v>9615</v>
      </c>
      <c r="E57" s="19" t="s">
        <v>9616</v>
      </c>
      <c r="F57" s="19" t="s">
        <v>9617</v>
      </c>
    </row>
    <row r="58" customFormat="false" ht="15" hidden="false" customHeight="false" outlineLevel="0" collapsed="false">
      <c r="A58" s="19" t="s">
        <v>9580</v>
      </c>
      <c r="B58" s="19" t="s">
        <v>9618</v>
      </c>
      <c r="C58" s="19" t="s">
        <v>9619</v>
      </c>
      <c r="D58" s="19" t="s">
        <v>9620</v>
      </c>
      <c r="E58" s="19" t="s">
        <v>9621</v>
      </c>
      <c r="F58" s="19" t="s">
        <v>9622</v>
      </c>
    </row>
    <row r="59" customFormat="false" ht="15" hidden="false" customHeight="false" outlineLevel="0" collapsed="false">
      <c r="A59" s="19" t="s">
        <v>9580</v>
      </c>
      <c r="B59" s="19" t="s">
        <v>9623</v>
      </c>
      <c r="C59" s="19" t="s">
        <v>9624</v>
      </c>
      <c r="D59" s="19" t="s">
        <v>9625</v>
      </c>
      <c r="E59" s="19" t="s">
        <v>9626</v>
      </c>
      <c r="F59" s="19" t="s">
        <v>9627</v>
      </c>
    </row>
    <row r="60" customFormat="false" ht="15" hidden="false" customHeight="false" outlineLevel="0" collapsed="false">
      <c r="A60" s="19" t="s">
        <v>9580</v>
      </c>
      <c r="B60" s="19" t="s">
        <v>9628</v>
      </c>
      <c r="C60" s="19" t="s">
        <v>9629</v>
      </c>
      <c r="D60" s="19" t="s">
        <v>9539</v>
      </c>
      <c r="E60" s="19" t="s">
        <v>9630</v>
      </c>
      <c r="F60" s="19" t="s">
        <v>9631</v>
      </c>
    </row>
    <row r="61" customFormat="false" ht="15" hidden="false" customHeight="false" outlineLevel="0" collapsed="false">
      <c r="A61" s="19" t="s">
        <v>9580</v>
      </c>
      <c r="B61" s="19" t="s">
        <v>9632</v>
      </c>
      <c r="C61" s="19" t="s">
        <v>9633</v>
      </c>
      <c r="D61" s="19" t="s">
        <v>9634</v>
      </c>
      <c r="E61" s="19" t="s">
        <v>9635</v>
      </c>
      <c r="F61" s="19" t="s">
        <v>9636</v>
      </c>
    </row>
    <row r="62" customFormat="false" ht="15" hidden="false" customHeight="false" outlineLevel="0" collapsed="false">
      <c r="A62" s="19" t="s">
        <v>9580</v>
      </c>
      <c r="B62" s="19" t="s">
        <v>9637</v>
      </c>
      <c r="C62" s="19" t="s">
        <v>9638</v>
      </c>
      <c r="D62" s="19" t="s">
        <v>9539</v>
      </c>
      <c r="E62" s="19" t="s">
        <v>9639</v>
      </c>
      <c r="F62" s="19" t="s">
        <v>9640</v>
      </c>
    </row>
    <row r="63" customFormat="false" ht="23.85" hidden="false" customHeight="false" outlineLevel="0" collapsed="false">
      <c r="A63" s="19" t="s">
        <v>9580</v>
      </c>
      <c r="B63" s="19" t="s">
        <v>9641</v>
      </c>
      <c r="C63" s="19" t="s">
        <v>9642</v>
      </c>
      <c r="D63" s="19" t="s">
        <v>9539</v>
      </c>
      <c r="E63" s="19" t="s">
        <v>9643</v>
      </c>
      <c r="F63" s="19" t="s">
        <v>9644</v>
      </c>
    </row>
    <row r="64" customFormat="false" ht="15" hidden="false" customHeight="false" outlineLevel="0" collapsed="false">
      <c r="A64" s="19" t="s">
        <v>378</v>
      </c>
      <c r="B64" s="19" t="s">
        <v>9645</v>
      </c>
      <c r="C64" s="19" t="s">
        <v>9646</v>
      </c>
      <c r="D64" s="19" t="s">
        <v>9539</v>
      </c>
      <c r="E64" s="19" t="s">
        <v>9647</v>
      </c>
      <c r="F64" s="19" t="s">
        <v>9648</v>
      </c>
    </row>
    <row r="65" customFormat="false" ht="15" hidden="false" customHeight="false" outlineLevel="0" collapsed="false">
      <c r="A65" s="19" t="s">
        <v>378</v>
      </c>
      <c r="B65" s="19" t="s">
        <v>9649</v>
      </c>
      <c r="C65" s="19" t="s">
        <v>9650</v>
      </c>
      <c r="D65" s="19" t="s">
        <v>9539</v>
      </c>
      <c r="E65" s="19" t="s">
        <v>9651</v>
      </c>
      <c r="F65" s="19" t="s">
        <v>9652</v>
      </c>
    </row>
    <row r="66" customFormat="false" ht="15" hidden="false" customHeight="false" outlineLevel="0" collapsed="false">
      <c r="A66" s="19" t="s">
        <v>9653</v>
      </c>
      <c r="B66" s="19" t="s">
        <v>9654</v>
      </c>
      <c r="C66" s="19" t="s">
        <v>9655</v>
      </c>
      <c r="D66" s="19" t="s">
        <v>9656</v>
      </c>
      <c r="E66" s="19" t="s">
        <v>9657</v>
      </c>
      <c r="F66" s="19" t="s">
        <v>9658</v>
      </c>
    </row>
    <row r="67" customFormat="false" ht="15" hidden="false" customHeight="false" outlineLevel="0" collapsed="false">
      <c r="A67" s="19" t="s">
        <v>9653</v>
      </c>
      <c r="B67" s="19" t="s">
        <v>9659</v>
      </c>
      <c r="C67" s="19" t="s">
        <v>9660</v>
      </c>
      <c r="D67" s="19" t="s">
        <v>9539</v>
      </c>
      <c r="E67" s="19" t="s">
        <v>9661</v>
      </c>
      <c r="F67" s="19" t="s">
        <v>9662</v>
      </c>
    </row>
    <row r="68" customFormat="false" ht="15" hidden="false" customHeight="false" outlineLevel="0" collapsed="false">
      <c r="A68" s="19" t="s">
        <v>9653</v>
      </c>
      <c r="B68" s="19" t="s">
        <v>9663</v>
      </c>
      <c r="C68" s="19" t="s">
        <v>9664</v>
      </c>
      <c r="D68" s="19" t="s">
        <v>9665</v>
      </c>
      <c r="E68" s="19" t="s">
        <v>9666</v>
      </c>
      <c r="F68" s="19" t="s">
        <v>9667</v>
      </c>
    </row>
    <row r="69" customFormat="false" ht="15" hidden="false" customHeight="false" outlineLevel="0" collapsed="false">
      <c r="A69" s="19" t="s">
        <v>9653</v>
      </c>
      <c r="B69" s="19" t="s">
        <v>9668</v>
      </c>
      <c r="C69" s="19" t="s">
        <v>9669</v>
      </c>
      <c r="D69" s="19" t="s">
        <v>9670</v>
      </c>
      <c r="E69" s="19" t="s">
        <v>9671</v>
      </c>
      <c r="F69" s="19" t="s">
        <v>9672</v>
      </c>
    </row>
    <row r="70" customFormat="false" ht="15" hidden="false" customHeight="false" outlineLevel="0" collapsed="false">
      <c r="A70" s="19" t="s">
        <v>9653</v>
      </c>
      <c r="B70" s="19" t="s">
        <v>9673</v>
      </c>
      <c r="C70" s="19" t="s">
        <v>9674</v>
      </c>
      <c r="D70" s="19" t="s">
        <v>9675</v>
      </c>
      <c r="E70" s="19" t="s">
        <v>9676</v>
      </c>
      <c r="F70" s="19" t="s">
        <v>9677</v>
      </c>
    </row>
    <row r="71" customFormat="false" ht="23.85" hidden="false" customHeight="false" outlineLevel="0" collapsed="false">
      <c r="A71" s="19" t="s">
        <v>9653</v>
      </c>
      <c r="B71" s="19" t="s">
        <v>9678</v>
      </c>
      <c r="C71" s="19" t="s">
        <v>9679</v>
      </c>
      <c r="D71" s="19" t="s">
        <v>9539</v>
      </c>
      <c r="E71" s="19" t="s">
        <v>9680</v>
      </c>
      <c r="F71" s="19" t="s">
        <v>9681</v>
      </c>
    </row>
    <row r="72" customFormat="false" ht="15" hidden="false" customHeight="false" outlineLevel="0" collapsed="false">
      <c r="A72" s="19" t="s">
        <v>9653</v>
      </c>
      <c r="B72" s="19" t="s">
        <v>9682</v>
      </c>
      <c r="C72" s="19" t="s">
        <v>9683</v>
      </c>
      <c r="D72" s="19" t="s">
        <v>9539</v>
      </c>
      <c r="E72" s="19" t="s">
        <v>9684</v>
      </c>
      <c r="F72" s="19" t="s">
        <v>9685</v>
      </c>
    </row>
    <row r="73" customFormat="false" ht="23.85" hidden="false" customHeight="false" outlineLevel="0" collapsed="false">
      <c r="A73" s="19" t="s">
        <v>9653</v>
      </c>
      <c r="B73" s="19" t="s">
        <v>9686</v>
      </c>
      <c r="C73" s="19" t="s">
        <v>9687</v>
      </c>
      <c r="D73" s="19" t="s">
        <v>9539</v>
      </c>
      <c r="E73" s="19" t="s">
        <v>9688</v>
      </c>
      <c r="F73" s="19" t="s">
        <v>9689</v>
      </c>
    </row>
    <row r="74" customFormat="false" ht="15" hidden="false" customHeight="false" outlineLevel="0" collapsed="false">
      <c r="A74" s="19" t="s">
        <v>9653</v>
      </c>
      <c r="B74" s="19" t="s">
        <v>9690</v>
      </c>
      <c r="C74" s="19" t="s">
        <v>9691</v>
      </c>
      <c r="D74" s="19" t="s">
        <v>9692</v>
      </c>
      <c r="E74" s="19" t="s">
        <v>9693</v>
      </c>
      <c r="F74" s="19" t="s">
        <v>9694</v>
      </c>
    </row>
    <row r="75" customFormat="false" ht="15" hidden="false" customHeight="false" outlineLevel="0" collapsed="false">
      <c r="A75" s="19" t="s">
        <v>9653</v>
      </c>
      <c r="B75" s="19" t="s">
        <v>9695</v>
      </c>
      <c r="C75" s="19" t="s">
        <v>9696</v>
      </c>
      <c r="D75" s="19" t="s">
        <v>9697</v>
      </c>
      <c r="E75" s="19" t="s">
        <v>9698</v>
      </c>
      <c r="F75" s="19" t="s">
        <v>9699</v>
      </c>
    </row>
    <row r="76" customFormat="false" ht="23.85" hidden="false" customHeight="false" outlineLevel="0" collapsed="false">
      <c r="A76" s="19" t="s">
        <v>270</v>
      </c>
      <c r="B76" s="19" t="s">
        <v>9700</v>
      </c>
      <c r="C76" s="19" t="s">
        <v>9701</v>
      </c>
      <c r="D76" s="19" t="s">
        <v>9539</v>
      </c>
      <c r="E76" s="19" t="s">
        <v>9702</v>
      </c>
      <c r="F76" s="19" t="s">
        <v>9703</v>
      </c>
    </row>
    <row r="77" customFormat="false" ht="23.85" hidden="false" customHeight="false" outlineLevel="0" collapsed="false">
      <c r="A77" s="19" t="s">
        <v>270</v>
      </c>
      <c r="B77" s="19" t="s">
        <v>9704</v>
      </c>
      <c r="C77" s="19" t="s">
        <v>9705</v>
      </c>
      <c r="D77" s="19" t="s">
        <v>9539</v>
      </c>
      <c r="E77" s="19" t="s">
        <v>9706</v>
      </c>
      <c r="F77" s="19" t="s">
        <v>9707</v>
      </c>
    </row>
    <row r="78" customFormat="false" ht="15" hidden="false" customHeight="false" outlineLevel="0" collapsed="false">
      <c r="A78" s="19" t="s">
        <v>270</v>
      </c>
      <c r="B78" s="19" t="s">
        <v>9708</v>
      </c>
      <c r="C78" s="19" t="s">
        <v>9709</v>
      </c>
      <c r="D78" s="19" t="s">
        <v>9539</v>
      </c>
      <c r="E78" s="19" t="s">
        <v>9710</v>
      </c>
      <c r="F78" s="19" t="s">
        <v>9711</v>
      </c>
    </row>
    <row r="79" customFormat="false" ht="23.85" hidden="false" customHeight="false" outlineLevel="0" collapsed="false">
      <c r="A79" s="19" t="s">
        <v>270</v>
      </c>
      <c r="B79" s="19" t="s">
        <v>9712</v>
      </c>
      <c r="C79" s="19" t="s">
        <v>9713</v>
      </c>
      <c r="D79" s="19" t="s">
        <v>9539</v>
      </c>
      <c r="E79" s="19" t="s">
        <v>9714</v>
      </c>
      <c r="F79" s="19" t="s">
        <v>9715</v>
      </c>
    </row>
    <row r="80" customFormat="false" ht="15" hidden="false" customHeight="false" outlineLevel="0" collapsed="false">
      <c r="A80" s="19" t="s">
        <v>270</v>
      </c>
      <c r="B80" s="19" t="s">
        <v>9716</v>
      </c>
      <c r="C80" s="19" t="s">
        <v>9717</v>
      </c>
      <c r="D80" s="19" t="s">
        <v>9539</v>
      </c>
      <c r="E80" s="19" t="s">
        <v>9718</v>
      </c>
      <c r="F80" s="19" t="s">
        <v>9719</v>
      </c>
    </row>
    <row r="81" customFormat="false" ht="15" hidden="false" customHeight="false" outlineLevel="0" collapsed="false">
      <c r="A81" s="19" t="s">
        <v>270</v>
      </c>
      <c r="B81" s="19" t="s">
        <v>9720</v>
      </c>
      <c r="C81" s="19" t="s">
        <v>9721</v>
      </c>
      <c r="D81" s="19" t="s">
        <v>9539</v>
      </c>
      <c r="E81" s="19" t="s">
        <v>9722</v>
      </c>
      <c r="F81" s="19" t="s">
        <v>9723</v>
      </c>
    </row>
    <row r="82" customFormat="false" ht="15" hidden="false" customHeight="false" outlineLevel="0" collapsed="false">
      <c r="A82" s="19" t="s">
        <v>9724</v>
      </c>
      <c r="B82" s="19" t="s">
        <v>9725</v>
      </c>
      <c r="C82" s="19" t="s">
        <v>9726</v>
      </c>
      <c r="D82" s="19" t="s">
        <v>9727</v>
      </c>
      <c r="E82" s="19" t="s">
        <v>9728</v>
      </c>
      <c r="F82" s="19" t="s">
        <v>9729</v>
      </c>
    </row>
    <row r="83" customFormat="false" ht="15" hidden="false" customHeight="false" outlineLevel="0" collapsed="false">
      <c r="A83" s="19" t="s">
        <v>9724</v>
      </c>
      <c r="B83" s="19" t="s">
        <v>9730</v>
      </c>
      <c r="C83" s="19" t="s">
        <v>9731</v>
      </c>
      <c r="D83" s="19" t="s">
        <v>9539</v>
      </c>
      <c r="E83" s="19" t="s">
        <v>9732</v>
      </c>
      <c r="F83" s="19" t="s">
        <v>9733</v>
      </c>
    </row>
    <row r="84" customFormat="false" ht="23.85" hidden="false" customHeight="false" outlineLevel="0" collapsed="false">
      <c r="A84" s="19" t="s">
        <v>9724</v>
      </c>
      <c r="B84" s="19" t="s">
        <v>9734</v>
      </c>
      <c r="C84" s="19" t="s">
        <v>9735</v>
      </c>
      <c r="D84" s="19" t="s">
        <v>9539</v>
      </c>
      <c r="E84" s="19" t="s">
        <v>9736</v>
      </c>
      <c r="F84" s="19" t="s">
        <v>9737</v>
      </c>
    </row>
    <row r="85" customFormat="false" ht="15" hidden="false" customHeight="false" outlineLevel="0" collapsed="false">
      <c r="A85" s="19" t="s">
        <v>9724</v>
      </c>
      <c r="B85" s="19" t="s">
        <v>9738</v>
      </c>
      <c r="C85" s="19" t="s">
        <v>9739</v>
      </c>
      <c r="D85" s="19" t="s">
        <v>9539</v>
      </c>
      <c r="E85" s="19" t="s">
        <v>9740</v>
      </c>
      <c r="F85" s="19" t="s">
        <v>9741</v>
      </c>
    </row>
    <row r="86" customFormat="false" ht="15" hidden="false" customHeight="false" outlineLevel="0" collapsed="false">
      <c r="A86" s="19" t="s">
        <v>9724</v>
      </c>
      <c r="B86" s="19" t="s">
        <v>9742</v>
      </c>
      <c r="C86" s="19" t="s">
        <v>9743</v>
      </c>
      <c r="D86" s="19" t="s">
        <v>9539</v>
      </c>
      <c r="E86" s="19" t="s">
        <v>9744</v>
      </c>
      <c r="F86" s="19" t="s">
        <v>9745</v>
      </c>
    </row>
    <row r="87" customFormat="false" ht="23.85" hidden="false" customHeight="false" outlineLevel="0" collapsed="false">
      <c r="A87" s="19" t="s">
        <v>9724</v>
      </c>
      <c r="B87" s="19" t="s">
        <v>9746</v>
      </c>
      <c r="C87" s="19" t="s">
        <v>9747</v>
      </c>
      <c r="D87" s="19" t="s">
        <v>9539</v>
      </c>
      <c r="E87" s="19" t="s">
        <v>9748</v>
      </c>
      <c r="F87" s="19" t="s">
        <v>9749</v>
      </c>
    </row>
    <row r="88" customFormat="false" ht="15" hidden="false" customHeight="false" outlineLevel="0" collapsed="false">
      <c r="A88" s="19" t="s">
        <v>9724</v>
      </c>
      <c r="B88" s="19" t="s">
        <v>9750</v>
      </c>
      <c r="C88" s="19" t="s">
        <v>9751</v>
      </c>
      <c r="D88" s="19" t="s">
        <v>9539</v>
      </c>
      <c r="E88" s="19" t="s">
        <v>9752</v>
      </c>
      <c r="F88" s="19" t="s">
        <v>9753</v>
      </c>
    </row>
    <row r="89" customFormat="false" ht="15" hidden="false" customHeight="false" outlineLevel="0" collapsed="false">
      <c r="A89" s="19" t="s">
        <v>9724</v>
      </c>
      <c r="B89" s="19" t="s">
        <v>9754</v>
      </c>
      <c r="C89" s="19" t="s">
        <v>9755</v>
      </c>
      <c r="D89" s="19" t="s">
        <v>9539</v>
      </c>
      <c r="E89" s="19" t="s">
        <v>9756</v>
      </c>
      <c r="F89" s="19" t="s">
        <v>9757</v>
      </c>
    </row>
    <row r="90" customFormat="false" ht="15" hidden="false" customHeight="false" outlineLevel="0" collapsed="false">
      <c r="A90" s="19" t="s">
        <v>9724</v>
      </c>
      <c r="B90" s="19" t="s">
        <v>9758</v>
      </c>
      <c r="C90" s="19" t="s">
        <v>9759</v>
      </c>
      <c r="D90" s="19" t="s">
        <v>9539</v>
      </c>
      <c r="E90" s="19" t="s">
        <v>9760</v>
      </c>
      <c r="F90" s="19" t="s">
        <v>9761</v>
      </c>
    </row>
    <row r="91" customFormat="false" ht="15" hidden="false" customHeight="false" outlineLevel="0" collapsed="false">
      <c r="A91" s="19" t="s">
        <v>9724</v>
      </c>
      <c r="B91" s="19" t="s">
        <v>9762</v>
      </c>
      <c r="C91" s="19" t="s">
        <v>9763</v>
      </c>
      <c r="D91" s="19" t="s">
        <v>9539</v>
      </c>
      <c r="E91" s="19" t="s">
        <v>9764</v>
      </c>
      <c r="F91" s="19" t="s">
        <v>9765</v>
      </c>
    </row>
    <row r="92" customFormat="false" ht="15" hidden="false" customHeight="false" outlineLevel="0" collapsed="false">
      <c r="A92" s="19" t="s">
        <v>9724</v>
      </c>
      <c r="B92" s="19" t="s">
        <v>9766</v>
      </c>
      <c r="C92" s="19" t="s">
        <v>9767</v>
      </c>
      <c r="D92" s="19" t="s">
        <v>9539</v>
      </c>
      <c r="E92" s="19" t="s">
        <v>9768</v>
      </c>
      <c r="F92" s="19" t="s">
        <v>9769</v>
      </c>
    </row>
    <row r="93" customFormat="false" ht="15" hidden="false" customHeight="false" outlineLevel="0" collapsed="false">
      <c r="A93" s="19" t="s">
        <v>9724</v>
      </c>
      <c r="B93" s="19" t="s">
        <v>9770</v>
      </c>
      <c r="C93" s="19" t="s">
        <v>9771</v>
      </c>
      <c r="D93" s="19" t="s">
        <v>9772</v>
      </c>
      <c r="E93" s="19" t="s">
        <v>9773</v>
      </c>
      <c r="F93" s="19" t="s">
        <v>9774</v>
      </c>
    </row>
    <row r="94" customFormat="false" ht="15" hidden="false" customHeight="false" outlineLevel="0" collapsed="false">
      <c r="A94" s="19" t="s">
        <v>9724</v>
      </c>
      <c r="B94" s="19" t="s">
        <v>9775</v>
      </c>
      <c r="C94" s="19" t="s">
        <v>9776</v>
      </c>
      <c r="D94" s="19" t="s">
        <v>9539</v>
      </c>
      <c r="E94" s="19" t="s">
        <v>9777</v>
      </c>
      <c r="F94" s="19" t="s">
        <v>9778</v>
      </c>
    </row>
    <row r="95" customFormat="false" ht="15" hidden="false" customHeight="false" outlineLevel="0" collapsed="false">
      <c r="A95" s="19" t="s">
        <v>9724</v>
      </c>
      <c r="B95" s="19" t="s">
        <v>9779</v>
      </c>
      <c r="C95" s="19" t="s">
        <v>9780</v>
      </c>
      <c r="D95" s="19" t="s">
        <v>9539</v>
      </c>
      <c r="E95" s="19" t="s">
        <v>9781</v>
      </c>
      <c r="F95" s="19" t="s">
        <v>9782</v>
      </c>
    </row>
    <row r="96" customFormat="false" ht="15" hidden="false" customHeight="false" outlineLevel="0" collapsed="false">
      <c r="A96" s="19" t="s">
        <v>9724</v>
      </c>
      <c r="B96" s="19" t="s">
        <v>9783</v>
      </c>
      <c r="C96" s="19" t="s">
        <v>9784</v>
      </c>
      <c r="D96" s="19" t="s">
        <v>9539</v>
      </c>
      <c r="E96" s="19" t="s">
        <v>9785</v>
      </c>
      <c r="F96" s="19" t="s">
        <v>9786</v>
      </c>
    </row>
    <row r="97" customFormat="false" ht="15" hidden="false" customHeight="false" outlineLevel="0" collapsed="false">
      <c r="A97" s="19" t="s">
        <v>9724</v>
      </c>
      <c r="B97" s="19" t="s">
        <v>9787</v>
      </c>
      <c r="C97" s="19" t="s">
        <v>9788</v>
      </c>
      <c r="D97" s="19" t="s">
        <v>9539</v>
      </c>
      <c r="E97" s="19" t="s">
        <v>9789</v>
      </c>
      <c r="F97" s="19" t="s">
        <v>9790</v>
      </c>
    </row>
    <row r="98" customFormat="false" ht="15" hidden="false" customHeight="false" outlineLevel="0" collapsed="false">
      <c r="A98" s="19" t="s">
        <v>9724</v>
      </c>
      <c r="B98" s="19" t="s">
        <v>9791</v>
      </c>
      <c r="C98" s="19" t="s">
        <v>9792</v>
      </c>
      <c r="D98" s="19" t="s">
        <v>9539</v>
      </c>
      <c r="E98" s="19" t="s">
        <v>9793</v>
      </c>
      <c r="F98" s="19" t="s">
        <v>9794</v>
      </c>
    </row>
    <row r="99" customFormat="false" ht="15" hidden="false" customHeight="false" outlineLevel="0" collapsed="false">
      <c r="A99" s="19" t="s">
        <v>9724</v>
      </c>
      <c r="B99" s="19" t="s">
        <v>9795</v>
      </c>
      <c r="C99" s="19" t="s">
        <v>9796</v>
      </c>
      <c r="D99" s="19" t="s">
        <v>9539</v>
      </c>
      <c r="E99" s="19" t="s">
        <v>9797</v>
      </c>
      <c r="F99" s="19" t="s">
        <v>9798</v>
      </c>
    </row>
    <row r="100" customFormat="false" ht="15" hidden="false" customHeight="false" outlineLevel="0" collapsed="false">
      <c r="A100" s="19" t="s">
        <v>9724</v>
      </c>
      <c r="B100" s="19" t="s">
        <v>9799</v>
      </c>
      <c r="C100" s="19" t="s">
        <v>9800</v>
      </c>
      <c r="D100" s="19" t="s">
        <v>9539</v>
      </c>
      <c r="E100" s="19" t="s">
        <v>9801</v>
      </c>
      <c r="F100" s="19" t="s">
        <v>9802</v>
      </c>
    </row>
    <row r="101" customFormat="false" ht="15" hidden="false" customHeight="false" outlineLevel="0" collapsed="false">
      <c r="A101" s="19" t="s">
        <v>9724</v>
      </c>
      <c r="B101" s="19" t="s">
        <v>9803</v>
      </c>
      <c r="C101" s="19" t="s">
        <v>9804</v>
      </c>
      <c r="D101" s="19" t="s">
        <v>9539</v>
      </c>
      <c r="E101" s="19" t="s">
        <v>9805</v>
      </c>
      <c r="F101" s="19" t="s">
        <v>9806</v>
      </c>
    </row>
    <row r="102" customFormat="false" ht="15" hidden="false" customHeight="false" outlineLevel="0" collapsed="false">
      <c r="A102" s="19" t="s">
        <v>403</v>
      </c>
      <c r="B102" s="19" t="s">
        <v>9807</v>
      </c>
      <c r="C102" s="19" t="s">
        <v>9808</v>
      </c>
      <c r="D102" s="19" t="s">
        <v>9809</v>
      </c>
      <c r="E102" s="19" t="s">
        <v>9810</v>
      </c>
      <c r="F102" s="19" t="s">
        <v>9811</v>
      </c>
    </row>
    <row r="103" customFormat="false" ht="15" hidden="false" customHeight="false" outlineLevel="0" collapsed="false">
      <c r="A103" s="19" t="s">
        <v>403</v>
      </c>
      <c r="B103" s="19" t="s">
        <v>9812</v>
      </c>
      <c r="C103" s="19" t="s">
        <v>9813</v>
      </c>
      <c r="D103" s="19" t="s">
        <v>9814</v>
      </c>
      <c r="E103" s="19" t="s">
        <v>9815</v>
      </c>
      <c r="F103" s="19" t="s">
        <v>9816</v>
      </c>
    </row>
    <row r="104" customFormat="false" ht="15" hidden="false" customHeight="false" outlineLevel="0" collapsed="false">
      <c r="A104" s="19" t="s">
        <v>403</v>
      </c>
      <c r="B104" s="19" t="s">
        <v>9817</v>
      </c>
      <c r="C104" s="19" t="s">
        <v>9818</v>
      </c>
      <c r="D104" s="19" t="s">
        <v>9539</v>
      </c>
      <c r="E104" s="19" t="s">
        <v>9819</v>
      </c>
      <c r="F104" s="19" t="s">
        <v>9820</v>
      </c>
    </row>
    <row r="105" customFormat="false" ht="15" hidden="false" customHeight="false" outlineLevel="0" collapsed="false">
      <c r="A105" s="19" t="s">
        <v>403</v>
      </c>
      <c r="B105" s="19" t="s">
        <v>9821</v>
      </c>
      <c r="C105" s="19" t="s">
        <v>9822</v>
      </c>
      <c r="D105" s="19" t="s">
        <v>9539</v>
      </c>
      <c r="E105" s="19" t="s">
        <v>9756</v>
      </c>
      <c r="F105" s="19" t="s">
        <v>9823</v>
      </c>
    </row>
    <row r="106" customFormat="false" ht="15" hidden="false" customHeight="false" outlineLevel="0" collapsed="false">
      <c r="A106" s="19" t="s">
        <v>403</v>
      </c>
      <c r="B106" s="19" t="s">
        <v>9824</v>
      </c>
      <c r="C106" s="19" t="s">
        <v>9825</v>
      </c>
      <c r="D106" s="19" t="s">
        <v>9539</v>
      </c>
      <c r="E106" s="19" t="s">
        <v>9826</v>
      </c>
      <c r="F106" s="19" t="s">
        <v>9827</v>
      </c>
    </row>
    <row r="107" customFormat="false" ht="15" hidden="false" customHeight="false" outlineLevel="0" collapsed="false">
      <c r="A107" s="19" t="s">
        <v>403</v>
      </c>
      <c r="B107" s="19" t="s">
        <v>9828</v>
      </c>
      <c r="C107" s="19" t="s">
        <v>9829</v>
      </c>
      <c r="D107" s="19" t="s">
        <v>9539</v>
      </c>
      <c r="E107" s="19" t="s">
        <v>9830</v>
      </c>
      <c r="F107" s="19" t="s">
        <v>9831</v>
      </c>
    </row>
    <row r="108" customFormat="false" ht="23.85" hidden="false" customHeight="false" outlineLevel="0" collapsed="false">
      <c r="A108" s="19" t="s">
        <v>403</v>
      </c>
      <c r="B108" s="19" t="s">
        <v>9832</v>
      </c>
      <c r="C108" s="19" t="s">
        <v>9833</v>
      </c>
      <c r="D108" s="19" t="s">
        <v>9539</v>
      </c>
      <c r="E108" s="19" t="s">
        <v>9834</v>
      </c>
      <c r="F108" s="19" t="s">
        <v>9835</v>
      </c>
    </row>
    <row r="109" customFormat="false" ht="15" hidden="false" customHeight="false" outlineLevel="0" collapsed="false">
      <c r="A109" s="19" t="s">
        <v>403</v>
      </c>
      <c r="B109" s="19" t="s">
        <v>9836</v>
      </c>
      <c r="C109" s="19" t="s">
        <v>9837</v>
      </c>
      <c r="D109" s="19" t="s">
        <v>9539</v>
      </c>
      <c r="E109" s="19" t="s">
        <v>9838</v>
      </c>
      <c r="F109" s="19" t="s">
        <v>9839</v>
      </c>
    </row>
    <row r="110" customFormat="false" ht="23.85" hidden="false" customHeight="false" outlineLevel="0" collapsed="false">
      <c r="A110" s="19" t="s">
        <v>9840</v>
      </c>
      <c r="B110" s="19" t="s">
        <v>9841</v>
      </c>
      <c r="C110" s="19" t="s">
        <v>9842</v>
      </c>
      <c r="D110" s="19" t="s">
        <v>9539</v>
      </c>
      <c r="E110" s="19" t="s">
        <v>9843</v>
      </c>
      <c r="F110" s="19" t="s">
        <v>9844</v>
      </c>
    </row>
    <row r="111" customFormat="false" ht="15" hidden="false" customHeight="false" outlineLevel="0" collapsed="false">
      <c r="A111" s="19" t="s">
        <v>9840</v>
      </c>
      <c r="B111" s="19" t="s">
        <v>9845</v>
      </c>
      <c r="C111" s="19" t="s">
        <v>9846</v>
      </c>
      <c r="D111" s="19" t="s">
        <v>9539</v>
      </c>
      <c r="E111" s="19" t="s">
        <v>9847</v>
      </c>
      <c r="F111" s="19" t="s">
        <v>9848</v>
      </c>
    </row>
    <row r="112" customFormat="false" ht="15" hidden="false" customHeight="false" outlineLevel="0" collapsed="false">
      <c r="A112" s="19" t="s">
        <v>9840</v>
      </c>
      <c r="B112" s="19" t="s">
        <v>9849</v>
      </c>
      <c r="C112" s="19" t="s">
        <v>9850</v>
      </c>
      <c r="D112" s="19" t="s">
        <v>9539</v>
      </c>
      <c r="E112" s="19" t="s">
        <v>9851</v>
      </c>
      <c r="F112" s="19" t="s">
        <v>9852</v>
      </c>
    </row>
    <row r="113" customFormat="false" ht="15" hidden="false" customHeight="false" outlineLevel="0" collapsed="false">
      <c r="A113" s="19" t="s">
        <v>9840</v>
      </c>
      <c r="B113" s="19" t="s">
        <v>9853</v>
      </c>
      <c r="C113" s="19" t="s">
        <v>9854</v>
      </c>
      <c r="D113" s="19" t="s">
        <v>9539</v>
      </c>
      <c r="E113" s="19" t="s">
        <v>9855</v>
      </c>
      <c r="F113" s="19" t="s">
        <v>9856</v>
      </c>
    </row>
    <row r="114" customFormat="false" ht="15" hidden="false" customHeight="false" outlineLevel="0" collapsed="false">
      <c r="A114" s="19" t="s">
        <v>9857</v>
      </c>
      <c r="B114" s="19" t="s">
        <v>9858</v>
      </c>
      <c r="C114" s="19" t="s">
        <v>9859</v>
      </c>
      <c r="D114" s="19" t="s">
        <v>9539</v>
      </c>
      <c r="E114" s="19" t="s">
        <v>9860</v>
      </c>
      <c r="F114" s="19" t="s">
        <v>9861</v>
      </c>
    </row>
    <row r="115" customFormat="false" ht="15" hidden="false" customHeight="false" outlineLevel="0" collapsed="false">
      <c r="A115" s="19" t="s">
        <v>9857</v>
      </c>
      <c r="B115" s="19" t="s">
        <v>9862</v>
      </c>
      <c r="C115" s="19" t="s">
        <v>9863</v>
      </c>
      <c r="D115" s="19" t="s">
        <v>9539</v>
      </c>
      <c r="E115" s="19" t="s">
        <v>9864</v>
      </c>
      <c r="F115" s="19" t="s">
        <v>9865</v>
      </c>
    </row>
    <row r="117" customFormat="false" ht="15" hidden="false" customHeight="false" outlineLevel="0" collapsed="false">
      <c r="A117" s="27" t="s">
        <v>9866</v>
      </c>
      <c r="B117" s="27"/>
      <c r="C117" s="27"/>
      <c r="D117" s="27"/>
      <c r="E117" s="27"/>
      <c r="F117" s="27"/>
    </row>
    <row r="118" customFormat="false" ht="15" hidden="false" customHeight="false" outlineLevel="0" collapsed="false">
      <c r="A118" s="28" t="s">
        <v>9867</v>
      </c>
      <c r="B118" s="28"/>
      <c r="C118" s="28"/>
      <c r="D118" s="28"/>
      <c r="E118" s="28"/>
      <c r="F118" s="28"/>
    </row>
    <row r="119" customFormat="false" ht="15" hidden="false" customHeight="false" outlineLevel="0" collapsed="false">
      <c r="A119" s="28" t="s">
        <v>9868</v>
      </c>
      <c r="B119" s="28"/>
      <c r="C119" s="28"/>
      <c r="D119" s="28"/>
      <c r="E119" s="28"/>
      <c r="F119" s="28"/>
    </row>
    <row r="120" customFormat="false" ht="15" hidden="false" customHeight="false" outlineLevel="0" collapsed="false">
      <c r="A120" s="28" t="s">
        <v>9869</v>
      </c>
      <c r="B120" s="28"/>
      <c r="C120" s="28"/>
      <c r="D120" s="28"/>
      <c r="E120" s="28"/>
      <c r="F120" s="28"/>
    </row>
    <row r="121" customFormat="false" ht="15" hidden="false" customHeight="false" outlineLevel="0" collapsed="false">
      <c r="A121" s="28" t="s">
        <v>9870</v>
      </c>
      <c r="B121" s="28"/>
      <c r="C121" s="28"/>
      <c r="D121" s="28"/>
      <c r="E121" s="28"/>
      <c r="F121" s="28"/>
    </row>
  </sheetData>
  <autoFilter ref="A1:F115"/>
  <mergeCells count="5">
    <mergeCell ref="A117:F117"/>
    <mergeCell ref="A118:F118"/>
    <mergeCell ref="A119:F119"/>
    <mergeCell ref="A120:F120"/>
    <mergeCell ref="A121:F1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2026-08-27T23:40:59Z</dcterms:created>
  <dc:creator>openpyxl</dc:creator>
  <dc:description/>
  <dc:language>en-US</dc:language>
  <cp:lastModifiedBy/>
  <dcterms:modified xsi:type="dcterms:W3CDTF">2026-08-27T23:41:05Z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